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545" windowWidth="12000" windowHeight="6420" tabRatio="915" activeTab="5"/>
  </bookViews>
  <sheets>
    <sheet name="I. Фін результат" sheetId="2" r:id="rId1"/>
    <sheet name="Розшифровка до Формауван фінрез" sheetId="21" r:id="rId2"/>
    <sheet name="ІІ. Розр. з бюджетом" sheetId="19" r:id="rId3"/>
    <sheet name="IV. Кап. інвестиції" sheetId="3" r:id="rId4"/>
    <sheet name="Розшифровка до капінвестицій" sheetId="22" r:id="rId5"/>
    <sheet name="VII Статутн. капіт" sheetId="20" r:id="rId6"/>
    <sheet name="Розш до статуту" sheetId="2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результат'!$7:$9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 Фін результат'!$A$1:$I$107</definedName>
    <definedName name="_xlnm.Print_Area" localSheetId="3">'IV. Кап. інвестиції'!$A$1:$H$21</definedName>
    <definedName name="_xlnm.Print_Area" localSheetId="5">'VII Статутн. капіт'!$A$1:$H$21</definedName>
    <definedName name="_xlnm.Print_Area" localSheetId="2">'ІІ. Розр. з бюджетом'!$A$1:$H$45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G29" i="19"/>
  <c r="G28"/>
  <c r="G45" i="22"/>
  <c r="F45"/>
  <c r="G44"/>
  <c r="F44"/>
  <c r="G43"/>
  <c r="F43"/>
  <c r="G42"/>
  <c r="F42"/>
  <c r="G41"/>
  <c r="F41"/>
  <c r="G40"/>
  <c r="F40"/>
  <c r="G39"/>
  <c r="F39"/>
  <c r="G38"/>
  <c r="F38"/>
  <c r="G34"/>
  <c r="F34"/>
  <c r="E35"/>
  <c r="E7"/>
  <c r="G43" i="21" l="1"/>
  <c r="F43"/>
  <c r="G42"/>
  <c r="F42"/>
  <c r="G41"/>
  <c r="F41"/>
  <c r="G36"/>
  <c r="F36"/>
  <c r="E24"/>
  <c r="E40"/>
  <c r="E7"/>
  <c r="C24"/>
  <c r="D24"/>
  <c r="G23"/>
  <c r="F23"/>
  <c r="F102" i="2"/>
  <c r="F72"/>
  <c r="F69"/>
  <c r="F57"/>
  <c r="F53"/>
  <c r="F45"/>
  <c r="F22"/>
  <c r="F12"/>
  <c r="F21" s="1"/>
  <c r="G23" i="22"/>
  <c r="F23"/>
  <c r="G48"/>
  <c r="F48"/>
  <c r="G47"/>
  <c r="F47"/>
  <c r="G53"/>
  <c r="F53"/>
  <c r="C50"/>
  <c r="C7"/>
  <c r="C46"/>
  <c r="C40" i="21"/>
  <c r="C7" i="3"/>
  <c r="F37" i="19"/>
  <c r="F32"/>
  <c r="F27"/>
  <c r="F19"/>
  <c r="C17"/>
  <c r="C9"/>
  <c r="C102" i="2"/>
  <c r="C72"/>
  <c r="C69"/>
  <c r="C57"/>
  <c r="C53"/>
  <c r="C83" s="1"/>
  <c r="C45"/>
  <c r="C84" s="1"/>
  <c r="C22"/>
  <c r="C12"/>
  <c r="C21" s="1"/>
  <c r="F83" l="1"/>
  <c r="F40" i="19"/>
  <c r="F40" i="21"/>
  <c r="G40"/>
  <c r="F84" i="2"/>
  <c r="F64"/>
  <c r="C64"/>
  <c r="C75" s="1"/>
  <c r="C80" s="1"/>
  <c r="G52" i="22" l="1"/>
  <c r="F52"/>
  <c r="G36"/>
  <c r="F36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C54"/>
  <c r="C35"/>
  <c r="F75" i="2" l="1"/>
  <c r="D35" i="22"/>
  <c r="G51"/>
  <c r="F51"/>
  <c r="G49"/>
  <c r="F49"/>
  <c r="G37"/>
  <c r="F37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D7"/>
  <c r="F80" i="2" l="1"/>
  <c r="E54" i="22"/>
  <c r="E46" l="1"/>
  <c r="F7" l="1"/>
  <c r="G7"/>
  <c r="G46"/>
  <c r="F46"/>
  <c r="D19" i="19"/>
  <c r="D52" i="21" l="1"/>
  <c r="D44"/>
  <c r="G57"/>
  <c r="F57"/>
  <c r="G17"/>
  <c r="F17"/>
  <c r="G16"/>
  <c r="F16"/>
  <c r="G15"/>
  <c r="F15"/>
  <c r="G14"/>
  <c r="F14"/>
  <c r="G13"/>
  <c r="F13"/>
  <c r="G12"/>
  <c r="F12"/>
  <c r="G11"/>
  <c r="F11"/>
  <c r="G10"/>
  <c r="F10"/>
  <c r="G8"/>
  <c r="F8"/>
  <c r="D7"/>
  <c r="C52"/>
  <c r="C44"/>
  <c r="C7"/>
  <c r="E44" l="1"/>
  <c r="F50"/>
  <c r="G50"/>
  <c r="G19"/>
  <c r="F19"/>
  <c r="G18"/>
  <c r="F18"/>
  <c r="G9"/>
  <c r="F9"/>
  <c r="F58"/>
  <c r="G58"/>
  <c r="E52"/>
  <c r="G52" s="1"/>
  <c r="G61"/>
  <c r="F61"/>
  <c r="G60"/>
  <c r="F60"/>
  <c r="G59"/>
  <c r="F59"/>
  <c r="G56"/>
  <c r="F56"/>
  <c r="G55"/>
  <c r="F55"/>
  <c r="G54"/>
  <c r="F54"/>
  <c r="G53"/>
  <c r="F53"/>
  <c r="G51"/>
  <c r="F51"/>
  <c r="G49"/>
  <c r="F49"/>
  <c r="G48"/>
  <c r="F48"/>
  <c r="G47"/>
  <c r="F47"/>
  <c r="G38"/>
  <c r="G37"/>
  <c r="G35"/>
  <c r="G34"/>
  <c r="G33"/>
  <c r="G32"/>
  <c r="G31"/>
  <c r="F38"/>
  <c r="F37"/>
  <c r="F35"/>
  <c r="F34"/>
  <c r="F33"/>
  <c r="F32"/>
  <c r="F31"/>
  <c r="F30"/>
  <c r="G30"/>
  <c r="F52" l="1"/>
  <c r="F29"/>
  <c r="G29"/>
  <c r="F28" l="1"/>
  <c r="G28"/>
  <c r="D12" i="2"/>
  <c r="E7" i="3"/>
  <c r="C19" i="19" l="1"/>
  <c r="C27"/>
  <c r="C32"/>
  <c r="C37"/>
  <c r="E92" i="2"/>
  <c r="E88"/>
  <c r="E102"/>
  <c r="E72"/>
  <c r="E69"/>
  <c r="E57"/>
  <c r="E53"/>
  <c r="E83" s="1"/>
  <c r="E45"/>
  <c r="E22"/>
  <c r="E12"/>
  <c r="E21" s="1"/>
  <c r="C92"/>
  <c r="C88"/>
  <c r="E84" l="1"/>
  <c r="E64"/>
  <c r="C87"/>
  <c r="C93" s="1"/>
  <c r="C40" i="19"/>
  <c r="E75" i="2" l="1"/>
  <c r="E80" s="1"/>
  <c r="E87"/>
  <c r="E93" s="1"/>
  <c r="G20" i="23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56" i="22"/>
  <c r="F56"/>
  <c r="G55"/>
  <c r="F55"/>
  <c r="G54"/>
  <c r="F54"/>
  <c r="G50"/>
  <c r="F50"/>
  <c r="G35"/>
  <c r="F35"/>
  <c r="G20" i="21"/>
  <c r="G21"/>
  <c r="G22"/>
  <c r="G25"/>
  <c r="G26"/>
  <c r="G27"/>
  <c r="G45"/>
  <c r="G46"/>
  <c r="F20"/>
  <c r="F21"/>
  <c r="F22"/>
  <c r="F25"/>
  <c r="F26"/>
  <c r="F27"/>
  <c r="F45"/>
  <c r="F46"/>
  <c r="F24" l="1"/>
  <c r="G24"/>
  <c r="G7"/>
  <c r="G44"/>
  <c r="F7"/>
  <c r="F44"/>
  <c r="D32" i="19" l="1"/>
  <c r="D40" s="1"/>
  <c r="E32"/>
  <c r="D9" i="20"/>
  <c r="E9"/>
  <c r="F9"/>
  <c r="C9"/>
  <c r="H12"/>
  <c r="H11"/>
  <c r="G57" i="2"/>
  <c r="D88"/>
  <c r="F89"/>
  <c r="H89" s="1"/>
  <c r="F91"/>
  <c r="H91" s="1"/>
  <c r="F90"/>
  <c r="F92"/>
  <c r="G92" s="1"/>
  <c r="F88"/>
  <c r="H88" s="1"/>
  <c r="G8" i="3"/>
  <c r="H8"/>
  <c r="G9"/>
  <c r="H9"/>
  <c r="G10"/>
  <c r="H10"/>
  <c r="G11"/>
  <c r="H11"/>
  <c r="G12"/>
  <c r="H12"/>
  <c r="G13"/>
  <c r="H13"/>
  <c r="D7"/>
  <c r="F7"/>
  <c r="H7" s="1"/>
  <c r="D37" i="19"/>
  <c r="E37"/>
  <c r="H37" s="1"/>
  <c r="D27"/>
  <c r="E27"/>
  <c r="H27" s="1"/>
  <c r="E19"/>
  <c r="H19" s="1"/>
  <c r="H20"/>
  <c r="H21"/>
  <c r="H22"/>
  <c r="H23"/>
  <c r="H24"/>
  <c r="H25"/>
  <c r="H26"/>
  <c r="H28"/>
  <c r="H29"/>
  <c r="H30"/>
  <c r="H31"/>
  <c r="H34"/>
  <c r="H35"/>
  <c r="H36"/>
  <c r="H38"/>
  <c r="H39"/>
  <c r="H11"/>
  <c r="H12"/>
  <c r="H13"/>
  <c r="H14"/>
  <c r="H15"/>
  <c r="H16"/>
  <c r="D9"/>
  <c r="E9"/>
  <c r="D92" i="2"/>
  <c r="D91"/>
  <c r="D90"/>
  <c r="D89"/>
  <c r="G58"/>
  <c r="G59"/>
  <c r="G60"/>
  <c r="G61"/>
  <c r="G62"/>
  <c r="G63"/>
  <c r="G55"/>
  <c r="G56"/>
  <c r="G54"/>
  <c r="G49"/>
  <c r="H97"/>
  <c r="H98"/>
  <c r="H99"/>
  <c r="H100"/>
  <c r="H101"/>
  <c r="H102"/>
  <c r="H95"/>
  <c r="G45"/>
  <c r="H12"/>
  <c r="H13"/>
  <c r="H14"/>
  <c r="H15"/>
  <c r="H16"/>
  <c r="H17"/>
  <c r="H18"/>
  <c r="H19"/>
  <c r="H20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6"/>
  <c r="H47"/>
  <c r="H48"/>
  <c r="H49"/>
  <c r="H50"/>
  <c r="H51"/>
  <c r="H52"/>
  <c r="H54"/>
  <c r="H55"/>
  <c r="H56"/>
  <c r="H58"/>
  <c r="H59"/>
  <c r="H60"/>
  <c r="H61"/>
  <c r="H62"/>
  <c r="H63"/>
  <c r="H65"/>
  <c r="H66"/>
  <c r="H67"/>
  <c r="H68"/>
  <c r="H70"/>
  <c r="H71"/>
  <c r="H73"/>
  <c r="H74"/>
  <c r="H76"/>
  <c r="H77"/>
  <c r="H78"/>
  <c r="H79"/>
  <c r="H81"/>
  <c r="H82"/>
  <c r="H85"/>
  <c r="H11"/>
  <c r="D45"/>
  <c r="D72"/>
  <c r="D69"/>
  <c r="D57"/>
  <c r="D53"/>
  <c r="D83" s="1"/>
  <c r="G85"/>
  <c r="G102"/>
  <c r="D102"/>
  <c r="G101"/>
  <c r="G100"/>
  <c r="G99"/>
  <c r="G98"/>
  <c r="G97"/>
  <c r="G96"/>
  <c r="G95"/>
  <c r="G66"/>
  <c r="D22"/>
  <c r="G12"/>
  <c r="G24" i="19"/>
  <c r="G39"/>
  <c r="G35"/>
  <c r="G34"/>
  <c r="G32"/>
  <c r="G31"/>
  <c r="G26"/>
  <c r="G25"/>
  <c r="G23"/>
  <c r="G22"/>
  <c r="G21"/>
  <c r="G20"/>
  <c r="G16"/>
  <c r="G15"/>
  <c r="G14"/>
  <c r="G13"/>
  <c r="G12"/>
  <c r="G11"/>
  <c r="G90" i="2"/>
  <c r="G82"/>
  <c r="G81"/>
  <c r="G79"/>
  <c r="G76"/>
  <c r="G74"/>
  <c r="G72"/>
  <c r="G70"/>
  <c r="G69"/>
  <c r="G68"/>
  <c r="G67"/>
  <c r="G65"/>
  <c r="G52"/>
  <c r="G51"/>
  <c r="G50"/>
  <c r="G48"/>
  <c r="G47"/>
  <c r="G4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0"/>
  <c r="G19"/>
  <c r="G18"/>
  <c r="G17"/>
  <c r="G16"/>
  <c r="G15"/>
  <c r="G14"/>
  <c r="G13"/>
  <c r="G11"/>
  <c r="G89"/>
  <c r="G88"/>
  <c r="G22"/>
  <c r="H69"/>
  <c r="H72"/>
  <c r="H22"/>
  <c r="H9" i="20"/>
  <c r="G9"/>
  <c r="H32" i="19" l="1"/>
  <c r="E40"/>
  <c r="H40" s="1"/>
  <c r="D84" i="2"/>
  <c r="G27" i="19"/>
  <c r="G19"/>
  <c r="H90" i="2"/>
  <c r="G7" i="3"/>
  <c r="H92" i="2"/>
  <c r="H57"/>
  <c r="H45"/>
  <c r="G84"/>
  <c r="H53"/>
  <c r="G83"/>
  <c r="H83"/>
  <c r="D21"/>
  <c r="D64" s="1"/>
  <c r="G53"/>
  <c r="G40" i="19" l="1"/>
  <c r="H84" i="2"/>
  <c r="E17" i="19"/>
  <c r="D75" i="2"/>
  <c r="D80" s="1"/>
  <c r="D17" i="19" s="1"/>
  <c r="D87" i="2"/>
  <c r="D93" s="1"/>
  <c r="G21"/>
  <c r="H21"/>
  <c r="F87" l="1"/>
  <c r="G64"/>
  <c r="H64"/>
  <c r="F93" l="1"/>
  <c r="G87"/>
  <c r="H87"/>
  <c r="G75"/>
  <c r="H75"/>
  <c r="H80" l="1"/>
  <c r="G80"/>
  <c r="H93"/>
  <c r="G93"/>
  <c r="G10" i="19"/>
  <c r="H10"/>
  <c r="F9"/>
  <c r="F17" s="1"/>
  <c r="G9" l="1"/>
  <c r="H9"/>
</calcChain>
</file>

<file path=xl/sharedStrings.xml><?xml version="1.0" encoding="utf-8"?>
<sst xmlns="http://schemas.openxmlformats.org/spreadsheetml/2006/main" count="499" uniqueCount="288">
  <si>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</si>
  <si>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</si>
  <si>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</si>
  <si>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</si>
  <si>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</si>
  <si>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</si>
  <si>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</si>
  <si>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</si>
  <si>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</si>
  <si>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</si>
  <si>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</si>
  <si>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</si>
  <si>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</si>
  <si>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</si>
  <si>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</si>
  <si>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</si>
  <si>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</si>
  <si>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</si>
  <si>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</si>
  <si>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</si>
  <si>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</si>
  <si>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</si>
  <si>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</si>
  <si>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</si>
  <si>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</si>
  <si>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</si>
  <si>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</si>
  <si>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</si>
  <si>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</si>
  <si>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</si>
  <si>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</si>
  <si>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</si>
  <si>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</si>
  <si>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</si>
  <si>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</si>
  <si>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</si>
  <si>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</si>
  <si>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</si>
  <si>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</si>
  <si>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</si>
  <si>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</si>
  <si>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</si>
  <si>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</si>
  <si>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</si>
  <si>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</si>
  <si>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</si>
  <si>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</si>
  <si>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</si>
  <si>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</si>
  <si>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</si>
  <si>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</si>
  <si>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</si>
  <si>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</si>
  <si>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</si>
  <si>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</si>
  <si>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</si>
  <si>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</si>
  <si>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фінансові доходи (розшифрувати)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</si>
  <si>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</si>
  <si>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</si>
  <si>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</si>
  <si>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</si>
  <si>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</si>
  <si>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</si>
  <si>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</si>
  <si>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</si>
  <si>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</si>
  <si>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</si>
  <si>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</si>
  <si>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</si>
  <si>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</si>
  <si>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</si>
  <si>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</si>
  <si>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</si>
  <si>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</si>
  <si>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</si>
  <si>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</si>
  <si>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</si>
  <si>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</si>
  <si>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</si>
  <si>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</si>
  <si>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</si>
  <si>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</si>
  <si>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</si>
  <si>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>факт</t>
  </si>
  <si>
    <t xml:space="preserve">                  (підпис)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</si>
  <si>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</si>
  <si>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</si>
  <si>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</si>
  <si>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</si>
  <si>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</si>
  <si>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</si>
  <si>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</si>
  <si>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</si>
  <si>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</si>
  <si>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</si>
  <si>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</si>
  <si>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 xml:space="preserve">                   (підпис)</t>
  </si>
  <si>
    <t xml:space="preserve">(ініціали, прізвище)    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</si>
  <si>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</si>
  <si>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</si>
  <si>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</si>
  <si>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</si>
  <si>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</si>
  <si>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</si>
  <si>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</si>
  <si>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</si>
  <si>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</si>
  <si>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</si>
  <si>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</si>
  <si>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</si>
  <si>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Чистий фінансовий результат, у тому числі:</t>
  </si>
  <si>
    <t>нетипові операційні доходи (розшифрувати)</t>
  </si>
  <si>
    <t>1050/1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</si>
  <si>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</si>
  <si>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</si>
  <si>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</si>
  <si>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</si>
  <si>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</si>
  <si>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</si>
  <si>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</si>
  <si>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</si>
  <si>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</si>
  <si>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</si>
  <si>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</si>
  <si>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</si>
  <si>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</si>
  <si>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</si>
  <si>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</si>
  <si>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</si>
  <si>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</si>
  <si>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</si>
  <si>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</si>
  <si>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</si>
  <si>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</si>
  <si>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</si>
  <si>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</si>
  <si>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</si>
  <si>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</si>
  <si>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(тис.грн.)</t>
  </si>
  <si>
    <t xml:space="preserve">Факт наростаючим підсумком
з початку року </t>
  </si>
  <si>
    <t>тис.грн.</t>
  </si>
  <si>
    <t>IV. Розподіл коштів, отриманих з міського бюджету на поповнення статутного капіталу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</si>
  <si>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</si>
  <si>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</si>
  <si>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</si>
  <si>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</si>
  <si>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</si>
  <si>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>комунальними підприємствами міста до міського бюджету</t>
  </si>
  <si>
    <t>Інші податки, збори та платежі, усього, у тому числі:</t>
  </si>
  <si>
    <t xml:space="preserve">Усього виплат </t>
  </si>
  <si>
    <t>відрахування частини чистого прибутку комунальними підприємствами міста до міського бюджету</t>
  </si>
  <si>
    <t>Таблиця 1</t>
  </si>
  <si>
    <t>Таблиця 2</t>
  </si>
  <si>
    <t>Таблиця 4</t>
  </si>
  <si>
    <t>Таблиця 7</t>
  </si>
  <si>
    <t>Директор КП</t>
  </si>
  <si>
    <t xml:space="preserve"> (посада)</t>
  </si>
  <si>
    <t>Розшифровка до Таблиці 1 "Формування фінансових результатів"</t>
  </si>
  <si>
    <t>Інші адміністративні витрати, усього, у тому числі:</t>
  </si>
  <si>
    <t>_________________________</t>
  </si>
  <si>
    <t xml:space="preserve">               (підпис)</t>
  </si>
  <si>
    <t>Розшифровка до Таблиці 7 "Розподіл коштів, отриманих з міського бюджету на поповнення статутного капіталу"</t>
  </si>
  <si>
    <t xml:space="preserve">Факт І півріччя 2018 року </t>
  </si>
  <si>
    <t>План І півріччя 2019 року</t>
  </si>
  <si>
    <t>Факт І півріччя 2019 року</t>
  </si>
  <si>
    <t>відхилення факту І півріччя 2019р. від І півріччя 2018р.</t>
  </si>
  <si>
    <t>відхилення факту І півріччя 2019 року від плану І півріччя 2019р.</t>
  </si>
  <si>
    <t>тис. грн</t>
  </si>
  <si>
    <t xml:space="preserve">КП "Міський лікувально-діагностичний центр" </t>
  </si>
  <si>
    <t>Головний лікар КП “МЛДЦ”</t>
  </si>
  <si>
    <t xml:space="preserve">Д.С. Фостаковський </t>
  </si>
  <si>
    <r>
      <t xml:space="preserve">_________________________    </t>
    </r>
    <r>
      <rPr>
        <b/>
        <u/>
        <sz val="14"/>
        <rFont val="Times New Roman"/>
        <family val="1"/>
        <charset val="204"/>
      </rPr>
      <t xml:space="preserve">Д.С. Фостаковський </t>
    </r>
  </si>
  <si>
    <t>інші податки та збори (військовий збір)</t>
  </si>
  <si>
    <t>інші податки та збори (податок на прибуток)</t>
  </si>
  <si>
    <t xml:space="preserve">  (ініціали, прізвище)    </t>
  </si>
  <si>
    <t xml:space="preserve"> Д.С. Фостаковський </t>
  </si>
  <si>
    <t xml:space="preserve">        (ініціали, прізвище)    </t>
  </si>
  <si>
    <t>витрати на послугу по знесенню дерев</t>
  </si>
  <si>
    <t>витрати на вивіз сміття</t>
  </si>
  <si>
    <t>витрати на періодику</t>
  </si>
  <si>
    <t>списання матеріалів</t>
  </si>
  <si>
    <t>витрати на обслуговування "Чисте місто"</t>
  </si>
  <si>
    <t>витрати на оплату за розрахунково-касове обслуговування</t>
  </si>
  <si>
    <t>витрати на охорону приміщення</t>
  </si>
  <si>
    <t>витрати на інкасацію Ощадбанк</t>
  </si>
  <si>
    <t>опломбування касових апаратів</t>
  </si>
  <si>
    <t>супровід комп. Програми та бази "Облік мед. кадри України" та "Медична статистика"</t>
  </si>
  <si>
    <t>витрати на послуги ключів елекроно-цифрового підпису</t>
  </si>
  <si>
    <t>витрати на послуги з проведення вимірювань у сфері поширення державного метрологічного нагляду</t>
  </si>
  <si>
    <t>витрати на пожежне спостереження</t>
  </si>
  <si>
    <t>інші витрати на збут (витрати на публікацію інформаційних матеріалів)</t>
  </si>
  <si>
    <t>реалізація матеріалів та послуг для спільної діяльності</t>
  </si>
  <si>
    <t>дохід від реалізації шприців, б/у дзеркал</t>
  </si>
  <si>
    <t>доходи від оренди майна</t>
  </si>
  <si>
    <t>витрати матеріалів на спільну діяльність</t>
  </si>
  <si>
    <t>витрати по ремонту орендованого автомобіля</t>
  </si>
  <si>
    <t>витрати на запчастини для орендованого автомобіля</t>
  </si>
  <si>
    <t>коригування ПДВ і податку на прибуток</t>
  </si>
  <si>
    <t>нарахування на лікарняні і преміальні</t>
  </si>
  <si>
    <t>лікарняні 5 днів</t>
  </si>
  <si>
    <t>преміальні до свят</t>
  </si>
  <si>
    <t>безоплатна передача автомобіля КНП "ВМКЛ №3"</t>
  </si>
  <si>
    <t>нетипові операційні витрати (списання питної води, стаканчиків, миючих засобів)</t>
  </si>
  <si>
    <t>Дохід від участі в капіталі (50% прибутку отриманих від спільної діяльності)</t>
  </si>
  <si>
    <t>Втрати від участі в капіталі (5,92% збитку отриманих від спільної діяльності)</t>
  </si>
  <si>
    <t>витрати на страхування медичних працівників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</si>
  <si>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</si>
  <si>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</si>
  <si>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</si>
  <si>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</si>
  <si>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 xml:space="preserve">витрати на оренду </t>
  </si>
  <si>
    <t>витрати на послуги з дератизації та дезинсекції</t>
  </si>
  <si>
    <t>витрати на послуги з оцінки майна</t>
  </si>
  <si>
    <t>витрати на програмне забезпечення</t>
  </si>
  <si>
    <t>витрати по впровадженню системи відеоспостереження та контролю</t>
  </si>
  <si>
    <t>витрати на підключення до МІС "Доктор Елекс"</t>
  </si>
  <si>
    <t>витрати на послуги зв'язку, інтернет резервований</t>
  </si>
  <si>
    <t>витрати на страхування майна</t>
  </si>
  <si>
    <t>витрати на охорону праці, техніку безпеки</t>
  </si>
  <si>
    <t xml:space="preserve">дохід від безоплатно отриманих оборотних активів </t>
  </si>
  <si>
    <t>списання дебіторської заборгованості</t>
  </si>
  <si>
    <t xml:space="preserve">_________________________ Д.С. Фостаковський </t>
  </si>
  <si>
    <t>програмний продукт UA-Бюджет комплексний облік для бюджетних установ</t>
  </si>
  <si>
    <t>авторефкератометр</t>
  </si>
  <si>
    <t>набір пробних окулярних лінз</t>
  </si>
  <si>
    <t>офтальмоскоп</t>
  </si>
  <si>
    <t>плита електрична</t>
  </si>
  <si>
    <t>проектор знаків</t>
  </si>
  <si>
    <t>стіл офтальмологічний електричний</t>
  </si>
  <si>
    <t>шафа телекомунікаційна</t>
  </si>
  <si>
    <t>комутатор 2 шт., порти 4 шт.</t>
  </si>
  <si>
    <t>моноблок</t>
  </si>
  <si>
    <t>послуги з технічного обслуговування спеціалізованого легкового авто (заміна запчастин)</t>
  </si>
  <si>
    <t>капітальний ремонт частини приміщень 3-го поверху будівлі КП "МЛДЦ"</t>
  </si>
  <si>
    <t>виготовлення проектно-кошторисної документації на ремонт частини приміщень 3-го поверху будівлі КП "МЛДЦ"</t>
  </si>
  <si>
    <t>придбання столів, стільців, шаф та ін. для облаштування дитячого відділення</t>
  </si>
  <si>
    <t>ЕКГ -кабель пацієнта на 5 відведень</t>
  </si>
  <si>
    <t>мікроскоп бінокулярний, 2 шт.</t>
  </si>
  <si>
    <t>монтажна стійка для фільтрувальної станції</t>
  </si>
  <si>
    <t>мотокоса</t>
  </si>
  <si>
    <t>навіс на контейнерний майданчик</t>
  </si>
  <si>
    <t>негатоскоп</t>
  </si>
  <si>
    <t>обладнання системи охороної сигналізації, 2 шт.</t>
  </si>
  <si>
    <t>станція очистки води</t>
  </si>
  <si>
    <t>стійка реєстрації</t>
  </si>
  <si>
    <t>прінтер</t>
  </si>
  <si>
    <t>холодильник</t>
  </si>
  <si>
    <t>щіпці біопсійні, 4 шт.</t>
  </si>
  <si>
    <t>столи, стільці, шафи, жалюзі, ваги та ін.</t>
  </si>
  <si>
    <t>ремонт відеоколоноскопа</t>
  </si>
  <si>
    <t>Розшифровка до Таблиці 4 "Капітальні інвестиції"</t>
  </si>
  <si>
    <t>про виконання показників фінансового плану за 9 місяців 2019 року</t>
  </si>
  <si>
    <t>Звітний 9 місяців 2019 року</t>
  </si>
  <si>
    <t>за 9 місяців
2018 року</t>
  </si>
  <si>
    <t>за 9 місяців
2019 року</t>
  </si>
  <si>
    <t xml:space="preserve">Факт за 9 місяців 2018 року </t>
  </si>
  <si>
    <t>Факт за 9 місяців 2019 року</t>
  </si>
  <si>
    <t>План на 9 місяців 2019 року</t>
  </si>
  <si>
    <t>відхилення факту 9 місяців 2019р. від 9 місяців 2018р.</t>
  </si>
  <si>
    <t>відхилення факту за 9 місяців 2019 року від плану 9 місяців 2019р.</t>
  </si>
  <si>
    <t>за 9 місяців 2018 року</t>
  </si>
  <si>
    <t>за 9 місяців 2019 року</t>
  </si>
  <si>
    <t>відхилення факту 9 місяців 2019 року від плану 9 місяців 2019р.</t>
  </si>
  <si>
    <r>
      <t>Фінансові витрати</t>
    </r>
    <r>
      <rPr>
        <sz val="14"/>
        <rFont val="Times New Roman"/>
        <family val="1"/>
        <charset val="204"/>
      </rPr>
      <t xml:space="preserve"> (комісія за договором фінансового лізингу)</t>
    </r>
  </si>
  <si>
    <t>інші витрати на збут (розшифрувати)</t>
  </si>
  <si>
    <t>витрати на придбання попереджувальних знаків</t>
  </si>
  <si>
    <t>витрати на розробку системи взаємної відповідальності між КП "МЛДЦ" та пацієнтами</t>
  </si>
  <si>
    <t>право користування земельною ділянкою</t>
  </si>
  <si>
    <t>розробка дизайну та верстки веб-сторінки</t>
  </si>
  <si>
    <t>касові апарати, 4 шт.</t>
  </si>
  <si>
    <t>ком'ютерний комплекс, 8 шт.</t>
  </si>
  <si>
    <t>автомобіль легковий -спеціалізований меддопомога</t>
  </si>
  <si>
    <t>демонтаж дверей, монтаж перегородок, підвісних стель та ін.</t>
  </si>
  <si>
    <t>витрати на земельний податок</t>
  </si>
  <si>
    <t>витрати на публікацію інформаційних матеріалів</t>
  </si>
  <si>
    <t>витрати на роботи з ресертифікації систем управління якістю</t>
  </si>
  <si>
    <t>кондіціонер, 3 шт.</t>
  </si>
  <si>
    <t>багатофункціональний друкуючий пристрій, 6 шт.</t>
  </si>
  <si>
    <t>електрокардіограф, 2 шт.</t>
  </si>
  <si>
    <t>касовий апарат, 1шт.</t>
  </si>
  <si>
    <t>кутова шліфмашина</t>
  </si>
  <si>
    <t>кушутка медична, 7 шт.</t>
  </si>
  <si>
    <t>лінійка скіаскопічна</t>
  </si>
  <si>
    <t>опромінювач бактеріцидний, 2 шт.</t>
  </si>
  <si>
    <t>офтальмоскоп дзеркальний</t>
  </si>
  <si>
    <t>прилад "РН-метр"</t>
  </si>
  <si>
    <t>картриджі</t>
  </si>
</sst>
</file>

<file path=xl/styles.xml><?xml version="1.0" encoding="utf-8"?>
<styleSheet xmlns="http://schemas.openxmlformats.org/spreadsheetml/2006/main">
  <numFmts count="14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_);_(@_)"/>
    <numFmt numFmtId="177" formatCode="_(* #,##0_);_(* \(#,##0\);_(* \-_);_(@_)"/>
  </numFmts>
  <fonts count="7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6" fillId="2" borderId="0" applyNumberFormat="0" applyBorder="0" applyAlignment="0" applyProtection="0"/>
    <xf numFmtId="0" fontId="1" fillId="2" borderId="0" applyNumberFormat="0" applyBorder="0" applyAlignment="0" applyProtection="0"/>
    <xf numFmtId="0" fontId="26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4" borderId="0" applyNumberFormat="0" applyBorder="0" applyAlignment="0" applyProtection="0"/>
    <xf numFmtId="0" fontId="1" fillId="4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6" borderId="0" applyNumberFormat="0" applyBorder="0" applyAlignment="0" applyProtection="0"/>
    <xf numFmtId="0" fontId="1" fillId="6" borderId="0" applyNumberFormat="0" applyBorder="0" applyAlignment="0" applyProtection="0"/>
    <xf numFmtId="0" fontId="2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7" fillId="12" borderId="0" applyNumberFormat="0" applyBorder="0" applyAlignment="0" applyProtection="0"/>
    <xf numFmtId="0" fontId="9" fillId="12" borderId="0" applyNumberFormat="0" applyBorder="0" applyAlignment="0" applyProtection="0"/>
    <xf numFmtId="0" fontId="27" fillId="9" borderId="0" applyNumberFormat="0" applyBorder="0" applyAlignment="0" applyProtection="0"/>
    <xf numFmtId="0" fontId="9" fillId="9" borderId="0" applyNumberFormat="0" applyBorder="0" applyAlignment="0" applyProtection="0"/>
    <xf numFmtId="0" fontId="27" fillId="10" borderId="0" applyNumberFormat="0" applyBorder="0" applyAlignment="0" applyProtection="0"/>
    <xf numFmtId="0" fontId="9" fillId="10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0" fillId="3" borderId="0" applyNumberFormat="0" applyBorder="0" applyAlignment="0" applyProtection="0"/>
    <xf numFmtId="0" fontId="12" fillId="20" borderId="1" applyNumberFormat="0" applyAlignment="0" applyProtection="0"/>
    <xf numFmtId="0" fontId="17" fillId="21" borderId="2" applyNumberFormat="0" applyAlignment="0" applyProtection="0"/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165" fontId="7" fillId="0" borderId="0" applyFont="0" applyFill="0" applyBorder="0" applyAlignment="0" applyProtection="0"/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0" fontId="21" fillId="0" borderId="0" applyNumberFormat="0" applyFill="0" applyBorder="0" applyAlignment="0" applyProtection="0"/>
    <xf numFmtId="170" fontId="29" fillId="0" borderId="0" applyAlignment="0">
      <alignment wrapText="1"/>
    </xf>
    <xf numFmtId="0" fontId="24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0" fillId="7" borderId="1" applyNumberFormat="0" applyAlignment="0" applyProtection="0"/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31" fillId="22" borderId="7">
      <alignment horizontal="left" vertical="center"/>
      <protection locked="0"/>
    </xf>
    <xf numFmtId="49" fontId="31" fillId="22" borderId="7">
      <alignment horizontal="left" vertical="center"/>
    </xf>
    <xf numFmtId="4" fontId="31" fillId="22" borderId="7">
      <alignment horizontal="right" vertical="center"/>
      <protection locked="0"/>
    </xf>
    <xf numFmtId="4" fontId="31" fillId="22" borderId="7">
      <alignment horizontal="right" vertical="center"/>
    </xf>
    <xf numFmtId="4" fontId="32" fillId="22" borderId="7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</xf>
    <xf numFmtId="49" fontId="28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</xf>
    <xf numFmtId="4" fontId="28" fillId="22" borderId="3">
      <alignment horizontal="right" vertical="center"/>
    </xf>
    <xf numFmtId="4" fontId="32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" fontId="40" fillId="0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9" fontId="39" fillId="0" borderId="3">
      <alignment horizontal="left" vertical="center"/>
      <protection locked="0"/>
    </xf>
    <xf numFmtId="49" fontId="40" fillId="0" borderId="3">
      <alignment horizontal="left" vertical="center"/>
      <protection locked="0"/>
    </xf>
    <xf numFmtId="4" fontId="39" fillId="0" borderId="3">
      <alignment horizontal="right" vertical="center"/>
      <protection locked="0"/>
    </xf>
    <xf numFmtId="0" fontId="22" fillId="0" borderId="8" applyNumberFormat="0" applyFill="0" applyAlignment="0" applyProtection="0"/>
    <xf numFmtId="0" fontId="19" fillId="23" borderId="0" applyNumberFormat="0" applyBorder="0" applyAlignment="0" applyProtection="0"/>
    <xf numFmtId="0" fontId="7" fillId="0" borderId="0"/>
    <xf numFmtId="0" fontId="7" fillId="0" borderId="0"/>
    <xf numFmtId="0" fontId="2" fillId="24" borderId="9" applyNumberFormat="0" applyFont="0" applyAlignment="0" applyProtection="0"/>
    <xf numFmtId="4" fontId="43" fillId="25" borderId="3">
      <alignment horizontal="right" vertical="center"/>
      <protection locked="0"/>
    </xf>
    <xf numFmtId="4" fontId="43" fillId="26" borderId="3">
      <alignment horizontal="right" vertical="center"/>
      <protection locked="0"/>
    </xf>
    <xf numFmtId="4" fontId="43" fillId="27" borderId="3">
      <alignment horizontal="right" vertical="center"/>
      <protection locked="0"/>
    </xf>
    <xf numFmtId="0" fontId="11" fillId="20" borderId="10" applyNumberFormat="0" applyAlignment="0" applyProtection="0"/>
    <xf numFmtId="49" fontId="28" fillId="0" borderId="3">
      <alignment horizontal="left" vertical="center" wrapText="1"/>
      <protection locked="0"/>
    </xf>
    <xf numFmtId="49" fontId="28" fillId="0" borderId="3">
      <alignment horizontal="left" vertical="center" wrapText="1"/>
      <protection locked="0"/>
    </xf>
    <xf numFmtId="0" fontId="18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7" fillId="16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7" borderId="0" applyNumberFormat="0" applyBorder="0" applyAlignment="0" applyProtection="0"/>
    <xf numFmtId="0" fontId="27" fillId="18" borderId="0" applyNumberFormat="0" applyBorder="0" applyAlignment="0" applyProtection="0"/>
    <xf numFmtId="0" fontId="9" fillId="18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9" borderId="0" applyNumberFormat="0" applyBorder="0" applyAlignment="0" applyProtection="0"/>
    <xf numFmtId="0" fontId="9" fillId="19" borderId="0" applyNumberFormat="0" applyBorder="0" applyAlignment="0" applyProtection="0"/>
    <xf numFmtId="0" fontId="44" fillId="7" borderId="1" applyNumberFormat="0" applyAlignment="0" applyProtection="0"/>
    <xf numFmtId="0" fontId="10" fillId="7" borderId="1" applyNumberFormat="0" applyAlignment="0" applyProtection="0"/>
    <xf numFmtId="9" fontId="2" fillId="0" borderId="0" applyFont="0" applyFill="0" applyBorder="0" applyAlignment="0" applyProtection="0"/>
    <xf numFmtId="0" fontId="45" fillId="20" borderId="10" applyNumberFormat="0" applyAlignment="0" applyProtection="0"/>
    <xf numFmtId="0" fontId="11" fillId="20" borderId="10" applyNumberFormat="0" applyAlignment="0" applyProtection="0"/>
    <xf numFmtId="0" fontId="46" fillId="20" borderId="1" applyNumberFormat="0" applyAlignment="0" applyProtection="0"/>
    <xf numFmtId="0" fontId="12" fillId="20" borderId="1" applyNumberFormat="0" applyAlignment="0" applyProtection="0"/>
    <xf numFmtId="171" fontId="7" fillId="0" borderId="0" applyFont="0" applyFill="0" applyBorder="0" applyAlignment="0" applyProtection="0"/>
    <xf numFmtId="0" fontId="47" fillId="0" borderId="4" applyNumberFormat="0" applyFill="0" applyAlignment="0" applyProtection="0"/>
    <xf numFmtId="0" fontId="13" fillId="0" borderId="4" applyNumberFormat="0" applyFill="0" applyAlignment="0" applyProtection="0"/>
    <xf numFmtId="0" fontId="48" fillId="0" borderId="5" applyNumberFormat="0" applyFill="0" applyAlignment="0" applyProtection="0"/>
    <xf numFmtId="0" fontId="14" fillId="0" borderId="5" applyNumberFormat="0" applyFill="0" applyAlignment="0" applyProtection="0"/>
    <xf numFmtId="0" fontId="49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16" fillId="0" borderId="11" applyNumberFormat="0" applyFill="0" applyAlignment="0" applyProtection="0"/>
    <xf numFmtId="0" fontId="51" fillId="21" borderId="2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23" borderId="0" applyNumberFormat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7" fillId="0" borderId="0"/>
    <xf numFmtId="0" fontId="2" fillId="0" borderId="0"/>
    <xf numFmtId="0" fontId="7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 applyNumberFormat="0" applyFont="0" applyFill="0" applyBorder="0" applyAlignment="0" applyProtection="0">
      <alignment vertical="top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53" fillId="3" borderId="0" applyNumberFormat="0" applyBorder="0" applyAlignment="0" applyProtection="0"/>
    <xf numFmtId="0" fontId="20" fillId="3" borderId="0" applyNumberFormat="0" applyBorder="0" applyAlignment="0" applyProtection="0"/>
    <xf numFmtId="0" fontId="5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4" borderId="9" applyNumberFormat="0" applyFont="0" applyAlignment="0" applyProtection="0"/>
    <xf numFmtId="0" fontId="7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8" applyNumberFormat="0" applyFill="0" applyAlignment="0" applyProtection="0"/>
    <xf numFmtId="0" fontId="22" fillId="0" borderId="8" applyNumberFormat="0" applyFill="0" applyAlignment="0" applyProtection="0"/>
    <xf numFmtId="0" fontId="2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2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0" fillId="4" borderId="0" applyNumberFormat="0" applyBorder="0" applyAlignment="0" applyProtection="0"/>
    <xf numFmtId="0" fontId="24" fillId="4" borderId="0" applyNumberFormat="0" applyBorder="0" applyAlignment="0" applyProtection="0"/>
    <xf numFmtId="175" fontId="61" fillId="22" borderId="12" applyFill="0" applyBorder="0">
      <alignment horizontal="center" vertical="center" wrapText="1"/>
      <protection locked="0"/>
    </xf>
    <xf numFmtId="170" fontId="62" fillId="0" borderId="0">
      <alignment wrapText="1"/>
    </xf>
    <xf numFmtId="170" fontId="29" fillId="0" borderId="0">
      <alignment wrapText="1"/>
    </xf>
  </cellStyleXfs>
  <cellXfs count="251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right" vertical="center"/>
    </xf>
    <xf numFmtId="0" fontId="4" fillId="0" borderId="0" xfId="0" applyFont="1"/>
    <xf numFmtId="0" fontId="5" fillId="28" borderId="3" xfId="0" applyFont="1" applyFill="1" applyBorder="1" applyAlignment="1">
      <alignment horizontal="left" vertical="center" wrapText="1"/>
    </xf>
    <xf numFmtId="0" fontId="5" fillId="28" borderId="3" xfId="0" quotePrefix="1" applyFont="1" applyFill="1" applyBorder="1" applyAlignment="1">
      <alignment horizontal="center" vertical="center"/>
    </xf>
    <xf numFmtId="49" fontId="5" fillId="28" borderId="3" xfId="0" quotePrefix="1" applyNumberFormat="1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center" vertical="center" wrapText="1"/>
    </xf>
    <xf numFmtId="49" fontId="5" fillId="28" borderId="3" xfId="0" applyNumberFormat="1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left" vertical="center" wrapText="1"/>
    </xf>
    <xf numFmtId="0" fontId="4" fillId="28" borderId="3" xfId="0" quotePrefix="1" applyFont="1" applyFill="1" applyBorder="1" applyAlignment="1">
      <alignment horizontal="center" vertical="center"/>
    </xf>
    <xf numFmtId="49" fontId="4" fillId="28" borderId="3" xfId="0" quotePrefix="1" applyNumberFormat="1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/>
    </xf>
    <xf numFmtId="0" fontId="5" fillId="28" borderId="3" xfId="0" quotePrefix="1" applyFont="1" applyFill="1" applyBorder="1" applyAlignment="1">
      <alignment horizontal="center"/>
    </xf>
    <xf numFmtId="0" fontId="4" fillId="28" borderId="3" xfId="0" quotePrefix="1" applyFont="1" applyFill="1" applyBorder="1" applyAlignment="1">
      <alignment horizontal="center"/>
    </xf>
    <xf numFmtId="0" fontId="4" fillId="28" borderId="0" xfId="0" applyFont="1" applyFill="1" applyBorder="1" applyAlignment="1">
      <alignment horizontal="left" vertical="center" wrapText="1"/>
    </xf>
    <xf numFmtId="0" fontId="4" fillId="28" borderId="0" xfId="0" quotePrefix="1" applyFont="1" applyFill="1" applyBorder="1" applyAlignment="1">
      <alignment horizontal="center"/>
    </xf>
    <xf numFmtId="0" fontId="5" fillId="28" borderId="0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169" fontId="5" fillId="28" borderId="0" xfId="0" quotePrefix="1" applyNumberFormat="1" applyFont="1" applyFill="1" applyBorder="1" applyAlignment="1">
      <alignment vertical="center" wrapText="1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5" fillId="28" borderId="3" xfId="245" applyFont="1" applyFill="1" applyBorder="1" applyAlignment="1">
      <alignment horizontal="left" vertical="center" wrapText="1"/>
    </xf>
    <xf numFmtId="0" fontId="4" fillId="28" borderId="3" xfId="245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center" vertical="center"/>
    </xf>
    <xf numFmtId="0" fontId="5" fillId="28" borderId="3" xfId="245" applyFont="1" applyFill="1" applyBorder="1" applyAlignment="1">
      <alignment horizontal="center" vertical="center"/>
    </xf>
    <xf numFmtId="0" fontId="4" fillId="28" borderId="3" xfId="245" applyFont="1" applyFill="1" applyBorder="1" applyAlignment="1">
      <alignment horizontal="center" vertical="center"/>
    </xf>
    <xf numFmtId="0" fontId="5" fillId="28" borderId="0" xfId="245" applyFont="1" applyFill="1" applyBorder="1" applyAlignment="1">
      <alignment horizontal="left" vertical="center" wrapText="1"/>
    </xf>
    <xf numFmtId="0" fontId="5" fillId="28" borderId="0" xfId="245" applyFont="1" applyFill="1" applyBorder="1" applyAlignment="1">
      <alignment horizontal="center" vertical="center"/>
    </xf>
    <xf numFmtId="0" fontId="5" fillId="28" borderId="0" xfId="245" applyFont="1" applyFill="1" applyBorder="1" applyAlignment="1">
      <alignment vertical="center" wrapText="1"/>
    </xf>
    <xf numFmtId="0" fontId="5" fillId="28" borderId="3" xfId="0" quotePrefix="1" applyNumberFormat="1" applyFont="1" applyFill="1" applyBorder="1" applyAlignment="1">
      <alignment horizontal="center" vertical="center"/>
    </xf>
    <xf numFmtId="0" fontId="5" fillId="28" borderId="3" xfId="0" applyNumberFormat="1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0" fillId="28" borderId="0" xfId="0" applyFill="1"/>
    <xf numFmtId="0" fontId="5" fillId="0" borderId="0" xfId="0" applyFont="1" applyFill="1" applyBorder="1" applyAlignment="1">
      <alignment horizontal="center" vertical="center"/>
    </xf>
    <xf numFmtId="0" fontId="4" fillId="28" borderId="3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vertical="center" wrapText="1"/>
    </xf>
    <xf numFmtId="0" fontId="4" fillId="28" borderId="3" xfId="0" applyFont="1" applyFill="1" applyBorder="1" applyAlignment="1">
      <alignment horizontal="left" vertical="center" wrapText="1" shrinkToFit="1"/>
    </xf>
    <xf numFmtId="0" fontId="66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9" fontId="5" fillId="28" borderId="3" xfId="0" applyNumberFormat="1" applyFont="1" applyFill="1" applyBorder="1" applyAlignment="1">
      <alignment horizontal="center" vertical="center" wrapText="1"/>
    </xf>
    <xf numFmtId="169" fontId="5" fillId="28" borderId="3" xfId="206" applyNumberFormat="1" applyFont="1" applyFill="1" applyBorder="1" applyAlignment="1">
      <alignment horizontal="right" vertical="center" wrapText="1"/>
    </xf>
    <xf numFmtId="169" fontId="4" fillId="28" borderId="3" xfId="206" applyNumberFormat="1" applyFont="1" applyFill="1" applyBorder="1" applyAlignment="1">
      <alignment horizontal="right" vertical="center" wrapText="1"/>
    </xf>
    <xf numFmtId="0" fontId="67" fillId="28" borderId="3" xfId="0" applyFont="1" applyFill="1" applyBorder="1" applyAlignment="1">
      <alignment horizontal="left" vertical="center" wrapText="1"/>
    </xf>
    <xf numFmtId="0" fontId="68" fillId="28" borderId="3" xfId="0" quotePrefix="1" applyNumberFormat="1" applyFont="1" applyFill="1" applyBorder="1" applyAlignment="1">
      <alignment horizontal="center" vertical="center"/>
    </xf>
    <xf numFmtId="0" fontId="68" fillId="28" borderId="3" xfId="0" applyFont="1" applyFill="1" applyBorder="1" applyAlignment="1">
      <alignment horizontal="left" vertical="center" wrapText="1"/>
    </xf>
    <xf numFmtId="0" fontId="68" fillId="28" borderId="3" xfId="0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 shrinkToFi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4" fillId="22" borderId="3" xfId="0" quotePrefix="1" applyFont="1" applyFill="1" applyBorder="1" applyAlignment="1">
      <alignment horizontal="center" vertical="center"/>
    </xf>
    <xf numFmtId="176" fontId="4" fillId="22" borderId="3" xfId="0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left" vertical="center" wrapText="1"/>
    </xf>
    <xf numFmtId="176" fontId="5" fillId="22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0" fontId="4" fillId="22" borderId="0" xfId="0" applyFont="1" applyFill="1" applyBorder="1" applyAlignment="1">
      <alignment horizontal="left" vertical="center" wrapText="1"/>
    </xf>
    <xf numFmtId="0" fontId="4" fillId="22" borderId="0" xfId="0" quotePrefix="1" applyFont="1" applyFill="1" applyBorder="1" applyAlignment="1">
      <alignment horizontal="center"/>
    </xf>
    <xf numFmtId="172" fontId="4" fillId="22" borderId="0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69" fontId="5" fillId="22" borderId="0" xfId="0" applyNumberFormat="1" applyFont="1" applyFill="1" applyBorder="1" applyAlignment="1">
      <alignment horizontal="center" vertical="center" wrapText="1"/>
    </xf>
    <xf numFmtId="169" fontId="5" fillId="22" borderId="0" xfId="0" applyNumberFormat="1" applyFont="1" applyFill="1" applyBorder="1" applyAlignment="1">
      <alignment horizontal="right" vertical="center" wrapText="1"/>
    </xf>
    <xf numFmtId="0" fontId="66" fillId="22" borderId="0" xfId="0" applyFont="1" applyFill="1" applyBorder="1" applyAlignment="1">
      <alignment horizontal="center" vertical="center" wrapText="1"/>
    </xf>
    <xf numFmtId="0" fontId="5" fillId="22" borderId="0" xfId="0" quotePrefix="1" applyFont="1" applyFill="1" applyBorder="1" applyAlignment="1">
      <alignment horizontal="center" vertical="center"/>
    </xf>
    <xf numFmtId="169" fontId="69" fillId="22" borderId="0" xfId="0" applyNumberFormat="1" applyFont="1" applyFill="1" applyBorder="1" applyAlignment="1">
      <alignment vertical="center"/>
    </xf>
    <xf numFmtId="0" fontId="5" fillId="22" borderId="0" xfId="0" applyFont="1" applyFill="1" applyBorder="1" applyAlignment="1">
      <alignment vertical="center"/>
    </xf>
    <xf numFmtId="0" fontId="5" fillId="22" borderId="0" xfId="0" applyFont="1" applyFill="1" applyAlignment="1">
      <alignment horizontal="left" vertical="center"/>
    </xf>
    <xf numFmtId="169" fontId="5" fillId="0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right" vertical="center" wrapText="1"/>
    </xf>
    <xf numFmtId="0" fontId="5" fillId="28" borderId="0" xfId="0" applyFont="1" applyFill="1" applyAlignment="1">
      <alignment horizontal="center" vertical="center"/>
    </xf>
    <xf numFmtId="0" fontId="66" fillId="28" borderId="0" xfId="0" applyFont="1" applyFill="1" applyBorder="1" applyAlignment="1">
      <alignment horizontal="center" vertical="center" wrapText="1"/>
    </xf>
    <xf numFmtId="177" fontId="4" fillId="29" borderId="19" xfId="0" applyNumberFormat="1" applyFont="1" applyFill="1" applyBorder="1" applyAlignment="1">
      <alignment horizontal="center" vertical="center" wrapText="1"/>
    </xf>
    <xf numFmtId="177" fontId="5" fillId="29" borderId="19" xfId="0" applyNumberFormat="1" applyFont="1" applyFill="1" applyBorder="1" applyAlignment="1">
      <alignment horizontal="center" vertical="center" wrapText="1"/>
    </xf>
    <xf numFmtId="177" fontId="4" fillId="29" borderId="19" xfId="0" applyNumberFormat="1" applyFont="1" applyFill="1" applyBorder="1" applyAlignment="1">
      <alignment vertical="center" wrapText="1"/>
    </xf>
    <xf numFmtId="177" fontId="5" fillId="29" borderId="19" xfId="0" applyNumberFormat="1" applyFont="1" applyFill="1" applyBorder="1" applyAlignment="1">
      <alignment vertical="center" wrapText="1"/>
    </xf>
    <xf numFmtId="177" fontId="5" fillId="0" borderId="19" xfId="0" applyNumberFormat="1" applyFont="1" applyFill="1" applyBorder="1" applyAlignment="1">
      <alignment horizontal="right" wrapText="1"/>
    </xf>
    <xf numFmtId="177" fontId="5" fillId="29" borderId="19" xfId="0" applyNumberFormat="1" applyFont="1" applyFill="1" applyBorder="1" applyAlignment="1">
      <alignment horizontal="right" wrapText="1"/>
    </xf>
    <xf numFmtId="177" fontId="5" fillId="29" borderId="19" xfId="0" applyNumberFormat="1" applyFont="1" applyFill="1" applyBorder="1" applyAlignment="1">
      <alignment horizontal="right" vertical="center" wrapText="1"/>
    </xf>
    <xf numFmtId="177" fontId="4" fillId="29" borderId="19" xfId="0" applyNumberFormat="1" applyFont="1" applyFill="1" applyBorder="1" applyAlignment="1">
      <alignment horizontal="right" vertical="center" wrapText="1"/>
    </xf>
    <xf numFmtId="177" fontId="69" fillId="29" borderId="19" xfId="0" applyNumberFormat="1" applyFont="1" applyFill="1" applyBorder="1" applyAlignment="1">
      <alignment horizontal="center" vertical="center" wrapText="1"/>
    </xf>
    <xf numFmtId="177" fontId="5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2" borderId="20" xfId="0" applyFont="1" applyFill="1" applyBorder="1" applyAlignment="1">
      <alignment horizontal="left" vertical="center" wrapText="1"/>
    </xf>
    <xf numFmtId="0" fontId="5" fillId="22" borderId="20" xfId="0" quotePrefix="1" applyFont="1" applyFill="1" applyBorder="1" applyAlignment="1">
      <alignment horizontal="center" vertical="center"/>
    </xf>
    <xf numFmtId="0" fontId="5" fillId="22" borderId="21" xfId="0" applyFont="1" applyFill="1" applyBorder="1" applyAlignment="1">
      <alignment horizontal="left" vertical="center" wrapText="1"/>
    </xf>
    <xf numFmtId="0" fontId="5" fillId="22" borderId="21" xfId="0" quotePrefix="1" applyFont="1" applyFill="1" applyBorder="1" applyAlignment="1">
      <alignment horizontal="center" vertical="center"/>
    </xf>
    <xf numFmtId="0" fontId="4" fillId="28" borderId="21" xfId="0" applyFont="1" applyFill="1" applyBorder="1" applyAlignment="1">
      <alignment horizontal="left" vertical="center" wrapText="1"/>
    </xf>
    <xf numFmtId="0" fontId="4" fillId="28" borderId="21" xfId="0" quotePrefix="1" applyFont="1" applyFill="1" applyBorder="1" applyAlignment="1">
      <alignment horizontal="center" vertical="center"/>
    </xf>
    <xf numFmtId="0" fontId="5" fillId="28" borderId="21" xfId="0" applyFont="1" applyFill="1" applyBorder="1" applyAlignment="1">
      <alignment horizontal="left" vertical="center" wrapText="1"/>
    </xf>
    <xf numFmtId="0" fontId="5" fillId="28" borderId="21" xfId="0" quotePrefix="1" applyFont="1" applyFill="1" applyBorder="1" applyAlignment="1">
      <alignment horizontal="center" vertical="center"/>
    </xf>
    <xf numFmtId="0" fontId="4" fillId="28" borderId="21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/>
    </xf>
    <xf numFmtId="0" fontId="5" fillId="28" borderId="22" xfId="0" applyFont="1" applyFill="1" applyBorder="1" applyAlignment="1">
      <alignment horizontal="left" vertical="center" wrapText="1"/>
    </xf>
    <xf numFmtId="0" fontId="5" fillId="28" borderId="22" xfId="0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22" borderId="22" xfId="0" applyFont="1" applyFill="1" applyBorder="1" applyAlignment="1">
      <alignment horizontal="left" vertical="center" wrapText="1"/>
    </xf>
    <xf numFmtId="0" fontId="5" fillId="22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28" borderId="23" xfId="0" applyFont="1" applyFill="1" applyBorder="1" applyAlignment="1">
      <alignment horizontal="left" vertical="center" wrapText="1"/>
    </xf>
    <xf numFmtId="0" fontId="5" fillId="28" borderId="23" xfId="0" quotePrefix="1" applyFont="1" applyFill="1" applyBorder="1" applyAlignment="1">
      <alignment horizontal="center" vertical="center"/>
    </xf>
    <xf numFmtId="0" fontId="4" fillId="22" borderId="23" xfId="0" applyFont="1" applyFill="1" applyBorder="1" applyAlignment="1">
      <alignment horizontal="center" vertical="center" wrapText="1"/>
    </xf>
    <xf numFmtId="0" fontId="5" fillId="22" borderId="23" xfId="0" applyFont="1" applyFill="1" applyBorder="1" applyAlignment="1">
      <alignment horizontal="lef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169" fontId="71" fillId="28" borderId="3" xfId="206" applyNumberFormat="1" applyFont="1" applyFill="1" applyBorder="1" applyAlignment="1">
      <alignment horizontal="right" vertical="center" wrapText="1"/>
    </xf>
    <xf numFmtId="177" fontId="4" fillId="28" borderId="3" xfId="0" applyNumberFormat="1" applyFont="1" applyFill="1" applyBorder="1" applyAlignment="1">
      <alignment vertical="center" wrapText="1"/>
    </xf>
    <xf numFmtId="169" fontId="5" fillId="28" borderId="3" xfId="0" applyNumberFormat="1" applyFont="1" applyFill="1" applyBorder="1" applyAlignment="1">
      <alignment horizontal="right" vertical="center" wrapText="1"/>
    </xf>
    <xf numFmtId="177" fontId="5" fillId="28" borderId="3" xfId="0" applyNumberFormat="1" applyFont="1" applyFill="1" applyBorder="1" applyAlignment="1">
      <alignment vertical="center" wrapText="1"/>
    </xf>
    <xf numFmtId="177" fontId="5" fillId="28" borderId="3" xfId="0" applyNumberFormat="1" applyFont="1" applyFill="1" applyBorder="1" applyAlignment="1">
      <alignment horizontal="right" vertical="center" wrapText="1"/>
    </xf>
    <xf numFmtId="177" fontId="4" fillId="0" borderId="19" xfId="0" applyNumberFormat="1" applyFont="1" applyFill="1" applyBorder="1" applyAlignment="1">
      <alignment horizontal="center" vertical="center" wrapText="1"/>
    </xf>
    <xf numFmtId="177" fontId="67" fillId="29" borderId="19" xfId="0" applyNumberFormat="1" applyFont="1" applyFill="1" applyBorder="1" applyAlignment="1">
      <alignment horizontal="right" vertical="center" wrapText="1"/>
    </xf>
    <xf numFmtId="177" fontId="68" fillId="29" borderId="19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8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177" fontId="4" fillId="29" borderId="24" xfId="0" applyNumberFormat="1" applyFont="1" applyFill="1" applyBorder="1" applyAlignment="1">
      <alignment horizontal="right" vertical="center" wrapText="1"/>
    </xf>
    <xf numFmtId="177" fontId="5" fillId="0" borderId="24" xfId="0" applyNumberFormat="1" applyFont="1" applyBorder="1" applyAlignment="1">
      <alignment horizontal="right" vertical="center" wrapText="1"/>
    </xf>
    <xf numFmtId="177" fontId="5" fillId="29" borderId="24" xfId="0" applyNumberFormat="1" applyFont="1" applyFill="1" applyBorder="1" applyAlignment="1">
      <alignment horizontal="right" vertical="center" wrapText="1"/>
    </xf>
    <xf numFmtId="177" fontId="5" fillId="0" borderId="24" xfId="0" applyNumberFormat="1" applyFont="1" applyFill="1" applyBorder="1" applyAlignment="1">
      <alignment horizontal="right" vertical="center" wrapText="1"/>
    </xf>
    <xf numFmtId="177" fontId="4" fillId="0" borderId="24" xfId="0" applyNumberFormat="1" applyFont="1" applyFill="1" applyBorder="1" applyAlignment="1">
      <alignment horizontal="right" vertical="center" wrapText="1"/>
    </xf>
    <xf numFmtId="177" fontId="68" fillId="29" borderId="24" xfId="0" applyNumberFormat="1" applyFont="1" applyFill="1" applyBorder="1" applyAlignment="1">
      <alignment horizontal="center" vertical="center" wrapText="1"/>
    </xf>
    <xf numFmtId="177" fontId="67" fillId="29" borderId="24" xfId="0" applyNumberFormat="1" applyFont="1" applyFill="1" applyBorder="1" applyAlignment="1">
      <alignment horizontal="center" vertical="center" wrapText="1"/>
    </xf>
    <xf numFmtId="177" fontId="5" fillId="29" borderId="24" xfId="0" applyNumberFormat="1" applyFont="1" applyFill="1" applyBorder="1" applyAlignment="1">
      <alignment horizontal="center" vertical="center" wrapText="1"/>
    </xf>
    <xf numFmtId="177" fontId="4" fillId="29" borderId="24" xfId="0" applyNumberFormat="1" applyFont="1" applyFill="1" applyBorder="1" applyAlignment="1">
      <alignment horizontal="center" vertical="center" wrapText="1"/>
    </xf>
    <xf numFmtId="177" fontId="68" fillId="0" borderId="24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vertical="center" wrapText="1"/>
    </xf>
    <xf numFmtId="177" fontId="67" fillId="0" borderId="19" xfId="0" applyNumberFormat="1" applyFont="1" applyFill="1" applyBorder="1" applyAlignment="1">
      <alignment horizontal="right" vertical="center" wrapText="1"/>
    </xf>
    <xf numFmtId="0" fontId="5" fillId="22" borderId="25" xfId="0" applyFont="1" applyFill="1" applyBorder="1" applyAlignment="1">
      <alignment horizontal="left" vertical="center" wrapText="1"/>
    </xf>
    <xf numFmtId="0" fontId="5" fillId="22" borderId="25" xfId="0" quotePrefix="1" applyFont="1" applyFill="1" applyBorder="1" applyAlignment="1">
      <alignment horizontal="center" vertical="center"/>
    </xf>
    <xf numFmtId="177" fontId="5" fillId="29" borderId="25" xfId="0" applyNumberFormat="1" applyFont="1" applyFill="1" applyBorder="1" applyAlignment="1">
      <alignment horizontal="center" vertical="center" wrapText="1"/>
    </xf>
    <xf numFmtId="177" fontId="4" fillId="29" borderId="2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7" fontId="5" fillId="0" borderId="19" xfId="0" applyNumberFormat="1" applyFont="1" applyFill="1" applyBorder="1" applyAlignment="1">
      <alignment horizontal="right" vertical="center" wrapText="1"/>
    </xf>
    <xf numFmtId="169" fontId="5" fillId="0" borderId="3" xfId="0" applyNumberFormat="1" applyFont="1" applyFill="1" applyBorder="1" applyAlignment="1">
      <alignment horizontal="right" vertical="center" wrapText="1"/>
    </xf>
    <xf numFmtId="177" fontId="5" fillId="0" borderId="19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22" borderId="26" xfId="0" applyFont="1" applyFill="1" applyBorder="1" applyAlignment="1">
      <alignment horizontal="left" vertical="center" wrapText="1"/>
    </xf>
    <xf numFmtId="0" fontId="5" fillId="22" borderId="26" xfId="0" quotePrefix="1" applyFont="1" applyFill="1" applyBorder="1" applyAlignment="1">
      <alignment horizontal="center" vertical="center"/>
    </xf>
    <xf numFmtId="177" fontId="5" fillId="29" borderId="26" xfId="0" applyNumberFormat="1" applyFont="1" applyFill="1" applyBorder="1" applyAlignment="1">
      <alignment horizontal="center" vertical="center" wrapText="1"/>
    </xf>
    <xf numFmtId="177" fontId="5" fillId="0" borderId="26" xfId="0" applyNumberFormat="1" applyFont="1" applyFill="1" applyBorder="1" applyAlignment="1">
      <alignment horizontal="center" vertical="center" wrapText="1"/>
    </xf>
    <xf numFmtId="177" fontId="5" fillId="0" borderId="25" xfId="0" applyNumberFormat="1" applyFont="1" applyFill="1" applyBorder="1" applyAlignment="1">
      <alignment horizontal="center" vertical="center" wrapText="1"/>
    </xf>
    <xf numFmtId="177" fontId="69" fillId="0" borderId="19" xfId="0" applyNumberFormat="1" applyFont="1" applyFill="1" applyBorder="1" applyAlignment="1">
      <alignment horizontal="center" vertical="center" wrapText="1"/>
    </xf>
    <xf numFmtId="0" fontId="5" fillId="22" borderId="26" xfId="0" applyFont="1" applyFill="1" applyBorder="1" applyAlignment="1">
      <alignment horizontal="center" vertical="center" wrapText="1"/>
    </xf>
    <xf numFmtId="177" fontId="4" fillId="0" borderId="25" xfId="0" applyNumberFormat="1" applyFont="1" applyFill="1" applyBorder="1" applyAlignment="1">
      <alignment horizontal="center" vertical="center" wrapText="1"/>
    </xf>
    <xf numFmtId="177" fontId="71" fillId="28" borderId="3" xfId="0" applyNumberFormat="1" applyFont="1" applyFill="1" applyBorder="1" applyAlignment="1">
      <alignment horizontal="right" vertical="center" wrapText="1"/>
    </xf>
    <xf numFmtId="169" fontId="71" fillId="28" borderId="3" xfId="0" applyNumberFormat="1" applyFont="1" applyFill="1" applyBorder="1" applyAlignment="1">
      <alignment horizontal="right" vertical="center" wrapText="1"/>
    </xf>
    <xf numFmtId="177" fontId="71" fillId="29" borderId="19" xfId="0" applyNumberFormat="1" applyFont="1" applyFill="1" applyBorder="1" applyAlignment="1">
      <alignment horizontal="right" vertical="center" wrapText="1"/>
    </xf>
    <xf numFmtId="177" fontId="72" fillId="29" borderId="19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left" vertical="center"/>
    </xf>
    <xf numFmtId="0" fontId="5" fillId="28" borderId="0" xfId="0" applyFont="1" applyFill="1" applyAlignment="1">
      <alignment horizontal="center" vertical="center"/>
    </xf>
    <xf numFmtId="169" fontId="5" fillId="28" borderId="0" xfId="0" applyNumberFormat="1" applyFont="1" applyFill="1" applyBorder="1" applyAlignment="1">
      <alignment horizontal="left" vertical="center" wrapText="1"/>
    </xf>
    <xf numFmtId="0" fontId="4" fillId="28" borderId="15" xfId="0" applyFont="1" applyFill="1" applyBorder="1" applyAlignment="1">
      <alignment horizontal="left" vertical="center" wrapText="1"/>
    </xf>
    <xf numFmtId="0" fontId="4" fillId="28" borderId="17" xfId="0" applyFont="1" applyFill="1" applyBorder="1" applyAlignment="1">
      <alignment horizontal="left" vertical="center" wrapText="1"/>
    </xf>
    <xf numFmtId="0" fontId="4" fillId="28" borderId="1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28" borderId="3" xfId="0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6" fillId="28" borderId="0" xfId="0" applyFont="1" applyFill="1" applyBorder="1" applyAlignment="1">
      <alignment horizontal="right" vertical="center" wrapText="1"/>
    </xf>
    <xf numFmtId="169" fontId="5" fillId="22" borderId="0" xfId="0" applyNumberFormat="1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28" borderId="0" xfId="0" applyFont="1" applyFill="1" applyAlignment="1">
      <alignment horizontal="left" vertical="center"/>
    </xf>
    <xf numFmtId="0" fontId="4" fillId="28" borderId="3" xfId="245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vertical="center"/>
    </xf>
    <xf numFmtId="0" fontId="5" fillId="0" borderId="13" xfId="245" applyFont="1" applyFill="1" applyBorder="1" applyAlignment="1">
      <alignment horizontal="right" vertical="center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center"/>
    </xf>
    <xf numFmtId="169" fontId="5" fillId="28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28" borderId="0" xfId="0" applyFont="1" applyFill="1" applyAlignment="1"/>
    <xf numFmtId="0" fontId="64" fillId="28" borderId="0" xfId="0" applyFont="1" applyFill="1" applyAlignment="1"/>
    <xf numFmtId="0" fontId="4" fillId="0" borderId="15" xfId="0" applyFont="1" applyFill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4" fillId="28" borderId="15" xfId="0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/>
    </xf>
    <xf numFmtId="0" fontId="64" fillId="28" borderId="16" xfId="0" applyFont="1" applyFill="1" applyBorder="1" applyAlignment="1">
      <alignment horizontal="center" vertical="center"/>
    </xf>
    <xf numFmtId="0" fontId="73" fillId="22" borderId="3" xfId="0" applyFont="1" applyFill="1" applyBorder="1" applyAlignment="1">
      <alignment horizontal="center" vertical="center"/>
    </xf>
    <xf numFmtId="0" fontId="73" fillId="22" borderId="3" xfId="0" applyFont="1" applyFill="1" applyBorder="1" applyAlignment="1">
      <alignment horizontal="center" vertical="center" wrapText="1"/>
    </xf>
    <xf numFmtId="0" fontId="73" fillId="22" borderId="3" xfId="0" applyFont="1" applyFill="1" applyBorder="1" applyAlignment="1">
      <alignment horizontal="center" vertical="center" wrapText="1" shrinkToFit="1"/>
    </xf>
    <xf numFmtId="0" fontId="63" fillId="28" borderId="3" xfId="0" applyFont="1" applyFill="1" applyBorder="1" applyAlignment="1">
      <alignment horizontal="left" vertical="center" wrapText="1"/>
    </xf>
    <xf numFmtId="0" fontId="73" fillId="22" borderId="23" xfId="0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left" vertical="center" wrapText="1"/>
    </xf>
    <xf numFmtId="177" fontId="63" fillId="0" borderId="19" xfId="0" applyNumberFormat="1" applyFont="1" applyFill="1" applyBorder="1" applyAlignment="1">
      <alignment horizontal="right" vertical="center" wrapText="1"/>
    </xf>
    <xf numFmtId="177" fontId="63" fillId="29" borderId="19" xfId="0" applyNumberFormat="1" applyFont="1" applyFill="1" applyBorder="1" applyAlignment="1">
      <alignment horizontal="right" vertical="center" wrapText="1"/>
    </xf>
    <xf numFmtId="0" fontId="73" fillId="28" borderId="23" xfId="0" applyFont="1" applyFill="1" applyBorder="1" applyAlignment="1">
      <alignment horizontal="left" vertical="center" wrapText="1"/>
    </xf>
    <xf numFmtId="177" fontId="73" fillId="29" borderId="19" xfId="0" applyNumberFormat="1" applyFont="1" applyFill="1" applyBorder="1" applyAlignment="1">
      <alignment horizontal="right" vertical="center" wrapText="1"/>
    </xf>
    <xf numFmtId="176" fontId="63" fillId="22" borderId="23" xfId="0" applyNumberFormat="1" applyFont="1" applyFill="1" applyBorder="1" applyAlignment="1">
      <alignment horizontal="center" vertical="center" wrapText="1"/>
    </xf>
    <xf numFmtId="0" fontId="73" fillId="28" borderId="25" xfId="0" applyFont="1" applyFill="1" applyBorder="1" applyAlignment="1">
      <alignment horizontal="left" vertical="center" wrapText="1"/>
    </xf>
    <xf numFmtId="0" fontId="73" fillId="22" borderId="25" xfId="0" applyFont="1" applyFill="1" applyBorder="1" applyAlignment="1">
      <alignment horizontal="center" vertical="center" wrapText="1"/>
    </xf>
    <xf numFmtId="177" fontId="73" fillId="29" borderId="25" xfId="0" applyNumberFormat="1" applyFont="1" applyFill="1" applyBorder="1" applyAlignment="1">
      <alignment horizontal="right" vertical="center" wrapText="1"/>
    </xf>
    <xf numFmtId="176" fontId="63" fillId="22" borderId="25" xfId="0" applyNumberFormat="1" applyFont="1" applyFill="1" applyBorder="1" applyAlignment="1">
      <alignment horizontal="center" vertical="center" wrapText="1"/>
    </xf>
    <xf numFmtId="177" fontId="73" fillId="0" borderId="19" xfId="0" applyNumberFormat="1" applyFont="1" applyFill="1" applyBorder="1" applyAlignment="1">
      <alignment horizontal="right" vertical="center" wrapText="1"/>
    </xf>
    <xf numFmtId="0" fontId="73" fillId="28" borderId="27" xfId="0" applyFont="1" applyFill="1" applyBorder="1" applyAlignment="1">
      <alignment horizontal="left" vertical="center" wrapText="1"/>
    </xf>
    <xf numFmtId="0" fontId="73" fillId="22" borderId="27" xfId="0" applyFont="1" applyFill="1" applyBorder="1" applyAlignment="1">
      <alignment horizontal="center" vertical="center" wrapText="1"/>
    </xf>
    <xf numFmtId="176" fontId="63" fillId="22" borderId="27" xfId="0" applyNumberFormat="1" applyFont="1" applyFill="1" applyBorder="1" applyAlignment="1">
      <alignment horizontal="center" vertical="center" wrapText="1"/>
    </xf>
    <xf numFmtId="177" fontId="73" fillId="29" borderId="27" xfId="0" applyNumberFormat="1" applyFont="1" applyFill="1" applyBorder="1" applyAlignment="1">
      <alignment horizontal="right" vertical="center" wrapText="1"/>
    </xf>
    <xf numFmtId="177" fontId="73" fillId="0" borderId="27" xfId="0" applyNumberFormat="1" applyFont="1" applyFill="1" applyBorder="1" applyAlignment="1">
      <alignment horizontal="right" vertical="center" wrapText="1"/>
    </xf>
    <xf numFmtId="176" fontId="73" fillId="22" borderId="3" xfId="0" applyNumberFormat="1" applyFont="1" applyFill="1" applyBorder="1" applyAlignment="1">
      <alignment horizontal="center" vertical="center" wrapText="1"/>
    </xf>
    <xf numFmtId="176" fontId="73" fillId="22" borderId="25" xfId="0" applyNumberFormat="1" applyFont="1" applyFill="1" applyBorder="1" applyAlignment="1">
      <alignment horizontal="center" vertical="center" wrapText="1"/>
    </xf>
    <xf numFmtId="177" fontId="63" fillId="29" borderId="25" xfId="0" applyNumberFormat="1" applyFont="1" applyFill="1" applyBorder="1" applyAlignment="1">
      <alignment horizontal="right" vertical="center" wrapText="1"/>
    </xf>
    <xf numFmtId="176" fontId="73" fillId="22" borderId="23" xfId="0" applyNumberFormat="1" applyFont="1" applyFill="1" applyBorder="1" applyAlignment="1">
      <alignment horizontal="center" vertical="center" wrapText="1"/>
    </xf>
    <xf numFmtId="0" fontId="73" fillId="22" borderId="3" xfId="0" applyFont="1" applyFill="1" applyBorder="1" applyAlignment="1">
      <alignment horizontal="left" vertical="center" wrapText="1"/>
    </xf>
    <xf numFmtId="0" fontId="63" fillId="22" borderId="0" xfId="0" applyFont="1" applyFill="1" applyBorder="1" applyAlignment="1">
      <alignment horizontal="left" vertical="center" wrapText="1"/>
    </xf>
    <xf numFmtId="0" fontId="63" fillId="22" borderId="0" xfId="0" quotePrefix="1" applyFont="1" applyFill="1" applyBorder="1" applyAlignment="1">
      <alignment horizontal="center"/>
    </xf>
    <xf numFmtId="172" fontId="63" fillId="22" borderId="0" xfId="0" applyNumberFormat="1" applyFont="1" applyFill="1" applyBorder="1" applyAlignment="1">
      <alignment horizontal="center" vertical="center" wrapText="1"/>
    </xf>
    <xf numFmtId="0" fontId="73" fillId="22" borderId="0" xfId="0" applyFont="1" applyFill="1" applyBorder="1" applyAlignment="1">
      <alignment horizontal="left" vertical="center" wrapText="1"/>
    </xf>
    <xf numFmtId="0" fontId="73" fillId="22" borderId="0" xfId="0" applyFont="1" applyFill="1" applyBorder="1" applyAlignment="1">
      <alignment horizontal="center" vertical="center"/>
    </xf>
    <xf numFmtId="169" fontId="73" fillId="22" borderId="0" xfId="0" applyNumberFormat="1" applyFont="1" applyFill="1" applyBorder="1" applyAlignment="1">
      <alignment horizontal="center" vertical="center" wrapText="1"/>
    </xf>
    <xf numFmtId="169" fontId="73" fillId="22" borderId="0" xfId="0" applyNumberFormat="1" applyFont="1" applyFill="1" applyBorder="1" applyAlignment="1">
      <alignment horizontal="right" vertical="center" wrapText="1"/>
    </xf>
    <xf numFmtId="0" fontId="74" fillId="22" borderId="0" xfId="0" applyFont="1" applyFill="1" applyBorder="1" applyAlignment="1">
      <alignment horizontal="center" vertical="center" wrapText="1"/>
    </xf>
    <xf numFmtId="0" fontId="73" fillId="22" borderId="0" xfId="0" quotePrefix="1" applyFont="1" applyFill="1" applyBorder="1" applyAlignment="1">
      <alignment horizontal="center" vertical="center"/>
    </xf>
    <xf numFmtId="169" fontId="73" fillId="22" borderId="0" xfId="0" applyNumberFormat="1" applyFont="1" applyFill="1" applyBorder="1" applyAlignment="1">
      <alignment horizontal="left" vertical="center" wrapText="1"/>
    </xf>
    <xf numFmtId="169" fontId="75" fillId="22" borderId="0" xfId="0" applyNumberFormat="1" applyFont="1" applyFill="1" applyBorder="1" applyAlignment="1">
      <alignment vertical="center"/>
    </xf>
    <xf numFmtId="0" fontId="73" fillId="22" borderId="0" xfId="0" applyFont="1" applyFill="1" applyBorder="1" applyAlignment="1">
      <alignment vertical="center"/>
    </xf>
    <xf numFmtId="0" fontId="73" fillId="22" borderId="0" xfId="0" applyFont="1" applyFill="1" applyBorder="1" applyAlignment="1">
      <alignment horizontal="left" vertical="center"/>
    </xf>
    <xf numFmtId="0" fontId="73" fillId="22" borderId="0" xfId="0" applyFont="1" applyFill="1" applyAlignment="1">
      <alignment horizontal="left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externalLink" Target="externalLinks/externalLink3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I332"/>
  <sheetViews>
    <sheetView view="pageBreakPreview" zoomScale="75" zoomScaleNormal="50" zoomScaleSheetLayoutView="75" workbookViewId="0">
      <selection activeCell="I73" sqref="I73"/>
    </sheetView>
  </sheetViews>
  <sheetFormatPr defaultRowHeight="18.75"/>
  <cols>
    <col min="1" max="1" width="69.7109375" style="2" customWidth="1"/>
    <col min="2" max="2" width="12.7109375" style="8" customWidth="1"/>
    <col min="3" max="3" width="18.5703125" style="8" customWidth="1"/>
    <col min="4" max="4" width="20.28515625" style="8" customWidth="1"/>
    <col min="5" max="5" width="19.42578125" style="8" customWidth="1"/>
    <col min="6" max="6" width="20.140625" style="8" customWidth="1"/>
    <col min="7" max="7" width="19.42578125" style="8" customWidth="1"/>
    <col min="8" max="8" width="18.28515625" style="8" customWidth="1"/>
    <col min="9" max="9" width="30.28515625" style="8" customWidth="1"/>
    <col min="10" max="16384" width="9.140625" style="2"/>
  </cols>
  <sheetData>
    <row r="1" spans="1:9">
      <c r="B1" s="55"/>
      <c r="C1" s="55"/>
      <c r="D1" s="55"/>
      <c r="E1" s="55"/>
      <c r="F1" s="55"/>
      <c r="G1" s="55"/>
      <c r="H1" s="55"/>
      <c r="I1" s="55"/>
    </row>
    <row r="2" spans="1:9">
      <c r="B2" s="55"/>
      <c r="C2" s="55"/>
      <c r="D2" s="173" t="s">
        <v>82</v>
      </c>
      <c r="E2" s="173"/>
      <c r="F2" s="55"/>
      <c r="G2" s="55"/>
      <c r="H2" s="55"/>
      <c r="I2" s="55"/>
    </row>
    <row r="3" spans="1:9">
      <c r="B3" s="173" t="s">
        <v>252</v>
      </c>
      <c r="C3" s="173"/>
      <c r="D3" s="173"/>
      <c r="E3" s="173"/>
      <c r="F3" s="173"/>
      <c r="G3" s="173"/>
      <c r="H3" s="55"/>
      <c r="I3" s="55"/>
    </row>
    <row r="4" spans="1:9">
      <c r="C4" s="185" t="s">
        <v>169</v>
      </c>
      <c r="D4" s="185"/>
      <c r="E4" s="185"/>
      <c r="F4" s="185"/>
      <c r="I4" s="7" t="s">
        <v>152</v>
      </c>
    </row>
    <row r="5" spans="1:9">
      <c r="A5" s="59"/>
      <c r="B5" s="59"/>
      <c r="C5" s="174" t="s">
        <v>53</v>
      </c>
      <c r="D5" s="174"/>
      <c r="E5" s="174"/>
      <c r="F5" s="174"/>
      <c r="G5" s="59"/>
      <c r="H5" s="59"/>
      <c r="I5" s="59"/>
    </row>
    <row r="6" spans="1:9" ht="22.5" customHeight="1">
      <c r="A6" s="10"/>
      <c r="B6" s="18"/>
      <c r="C6" s="18"/>
      <c r="D6" s="18"/>
      <c r="E6" s="18"/>
      <c r="F6" s="18"/>
      <c r="G6" s="18"/>
      <c r="H6" s="18" t="s">
        <v>139</v>
      </c>
      <c r="I6" s="18"/>
    </row>
    <row r="7" spans="1:9" ht="39" customHeight="1">
      <c r="A7" s="182" t="s">
        <v>96</v>
      </c>
      <c r="B7" s="181" t="s">
        <v>7</v>
      </c>
      <c r="C7" s="181" t="s">
        <v>119</v>
      </c>
      <c r="D7" s="181"/>
      <c r="E7" s="182" t="s">
        <v>253</v>
      </c>
      <c r="F7" s="182"/>
      <c r="G7" s="182"/>
      <c r="H7" s="182"/>
      <c r="I7" s="182"/>
    </row>
    <row r="8" spans="1:9" ht="88.5" customHeight="1">
      <c r="A8" s="182"/>
      <c r="B8" s="181"/>
      <c r="C8" s="137" t="s">
        <v>254</v>
      </c>
      <c r="D8" s="137" t="s">
        <v>255</v>
      </c>
      <c r="E8" s="5" t="s">
        <v>88</v>
      </c>
      <c r="F8" s="5" t="s">
        <v>84</v>
      </c>
      <c r="G8" s="20" t="s">
        <v>91</v>
      </c>
      <c r="H8" s="20" t="s">
        <v>92</v>
      </c>
      <c r="I8" s="5" t="s">
        <v>90</v>
      </c>
    </row>
    <row r="9" spans="1:9">
      <c r="A9" s="4">
        <v>1</v>
      </c>
      <c r="B9" s="5">
        <v>2</v>
      </c>
      <c r="C9" s="4">
        <v>3</v>
      </c>
      <c r="D9" s="5">
        <v>4</v>
      </c>
      <c r="E9" s="4">
        <v>5</v>
      </c>
      <c r="F9" s="5">
        <v>6</v>
      </c>
      <c r="G9" s="4">
        <v>7</v>
      </c>
      <c r="H9" s="5">
        <v>8</v>
      </c>
      <c r="I9" s="4">
        <v>9</v>
      </c>
    </row>
    <row r="10" spans="1:9" s="3" customFormat="1" ht="24.95" customHeight="1">
      <c r="A10" s="183" t="s">
        <v>89</v>
      </c>
      <c r="B10" s="183"/>
      <c r="C10" s="183"/>
      <c r="D10" s="183"/>
      <c r="E10" s="183"/>
      <c r="F10" s="183"/>
      <c r="G10" s="183"/>
      <c r="H10" s="183"/>
      <c r="I10" s="183"/>
    </row>
    <row r="11" spans="1:9" s="58" customFormat="1" ht="20.100000000000001" customHeight="1">
      <c r="A11" s="56" t="s">
        <v>73</v>
      </c>
      <c r="B11" s="29">
        <v>1000</v>
      </c>
      <c r="C11" s="130">
        <v>18704</v>
      </c>
      <c r="D11" s="150">
        <v>26705</v>
      </c>
      <c r="E11" s="150">
        <v>27970</v>
      </c>
      <c r="F11" s="150">
        <v>26705</v>
      </c>
      <c r="G11" s="132">
        <f>F11-E11</f>
        <v>-1265</v>
      </c>
      <c r="H11" s="132">
        <f>(F11/E11)*100</f>
        <v>95.477297104040034</v>
      </c>
      <c r="I11" s="30"/>
    </row>
    <row r="12" spans="1:9" s="58" customFormat="1" ht="20.100000000000001" customHeight="1">
      <c r="A12" s="56" t="s">
        <v>69</v>
      </c>
      <c r="B12" s="29">
        <v>1010</v>
      </c>
      <c r="C12" s="130">
        <f>SUM(C13:C20)</f>
        <v>-15787</v>
      </c>
      <c r="D12" s="134">
        <f>SUM(D13:D20)</f>
        <v>-22056</v>
      </c>
      <c r="E12" s="134">
        <f>SUM(E13:E20)</f>
        <v>-23889</v>
      </c>
      <c r="F12" s="134">
        <f>SUM(F13:F20)</f>
        <v>-22056</v>
      </c>
      <c r="G12" s="132">
        <f>F12-E12</f>
        <v>1833</v>
      </c>
      <c r="H12" s="132">
        <f t="shared" ref="H12:H75" si="0">(F12/E12)*100</f>
        <v>92.327012432500311</v>
      </c>
      <c r="I12" s="30"/>
    </row>
    <row r="13" spans="1:9" s="1" customFormat="1" ht="20.100000000000001" customHeight="1">
      <c r="A13" s="23" t="s">
        <v>133</v>
      </c>
      <c r="B13" s="26">
        <v>1011</v>
      </c>
      <c r="C13" s="132">
        <v>-2323</v>
      </c>
      <c r="D13" s="105">
        <v>-3448</v>
      </c>
      <c r="E13" s="97">
        <v>-2325</v>
      </c>
      <c r="F13" s="105">
        <v>-3448</v>
      </c>
      <c r="G13" s="132">
        <f t="shared" ref="G13:G63" si="1">F13-E13</f>
        <v>-1123</v>
      </c>
      <c r="H13" s="132">
        <f t="shared" si="0"/>
        <v>148.30107526881719</v>
      </c>
      <c r="I13" s="27"/>
    </row>
    <row r="14" spans="1:9" s="1" customFormat="1" ht="20.100000000000001" customHeight="1">
      <c r="A14" s="23" t="s">
        <v>134</v>
      </c>
      <c r="B14" s="26">
        <v>1012</v>
      </c>
      <c r="C14" s="132">
        <v>-376</v>
      </c>
      <c r="D14" s="159">
        <v>-380</v>
      </c>
      <c r="E14" s="97">
        <v>-490</v>
      </c>
      <c r="F14" s="159">
        <v>-380</v>
      </c>
      <c r="G14" s="132">
        <f t="shared" si="1"/>
        <v>110</v>
      </c>
      <c r="H14" s="132">
        <f t="shared" si="0"/>
        <v>77.551020408163268</v>
      </c>
      <c r="I14" s="27"/>
    </row>
    <row r="15" spans="1:9" s="1" customFormat="1" ht="20.100000000000001" customHeight="1">
      <c r="A15" s="23" t="s">
        <v>135</v>
      </c>
      <c r="B15" s="26">
        <v>1013</v>
      </c>
      <c r="C15" s="132">
        <v>-377</v>
      </c>
      <c r="D15" s="159">
        <v>-393</v>
      </c>
      <c r="E15" s="97">
        <v>-360</v>
      </c>
      <c r="F15" s="159">
        <v>-393</v>
      </c>
      <c r="G15" s="132">
        <f t="shared" si="1"/>
        <v>-33</v>
      </c>
      <c r="H15" s="132">
        <f t="shared" si="0"/>
        <v>109.16666666666666</v>
      </c>
      <c r="I15" s="27"/>
    </row>
    <row r="16" spans="1:9" s="1" customFormat="1" ht="20.100000000000001" customHeight="1">
      <c r="A16" s="23" t="s">
        <v>4</v>
      </c>
      <c r="B16" s="26">
        <v>1014</v>
      </c>
      <c r="C16" s="132">
        <v>-9191</v>
      </c>
      <c r="D16" s="159">
        <v>-12726</v>
      </c>
      <c r="E16" s="97">
        <v>-15624</v>
      </c>
      <c r="F16" s="159">
        <v>-12726</v>
      </c>
      <c r="G16" s="132">
        <f t="shared" si="1"/>
        <v>2898</v>
      </c>
      <c r="H16" s="132">
        <f t="shared" si="0"/>
        <v>81.451612903225808</v>
      </c>
      <c r="I16" s="27"/>
    </row>
    <row r="17" spans="1:9" s="1" customFormat="1" ht="20.100000000000001" customHeight="1">
      <c r="A17" s="23" t="s">
        <v>5</v>
      </c>
      <c r="B17" s="26">
        <v>1015</v>
      </c>
      <c r="C17" s="132">
        <v>-1725</v>
      </c>
      <c r="D17" s="159">
        <v>-2631</v>
      </c>
      <c r="E17" s="97">
        <v>-3175</v>
      </c>
      <c r="F17" s="159">
        <v>-2631</v>
      </c>
      <c r="G17" s="132">
        <f t="shared" si="1"/>
        <v>544</v>
      </c>
      <c r="H17" s="132">
        <f t="shared" si="0"/>
        <v>82.866141732283467</v>
      </c>
      <c r="I17" s="27"/>
    </row>
    <row r="18" spans="1:9" s="1" customFormat="1" ht="56.25">
      <c r="A18" s="23" t="s">
        <v>136</v>
      </c>
      <c r="B18" s="26">
        <v>1016</v>
      </c>
      <c r="C18" s="132">
        <v>-260</v>
      </c>
      <c r="D18" s="159">
        <v>-378</v>
      </c>
      <c r="E18" s="97">
        <v>-280</v>
      </c>
      <c r="F18" s="159">
        <v>-378</v>
      </c>
      <c r="G18" s="132">
        <f t="shared" si="1"/>
        <v>-98</v>
      </c>
      <c r="H18" s="132">
        <f t="shared" si="0"/>
        <v>135</v>
      </c>
      <c r="I18" s="27"/>
    </row>
    <row r="19" spans="1:9" s="1" customFormat="1" ht="20.100000000000001" customHeight="1">
      <c r="A19" s="23" t="s">
        <v>137</v>
      </c>
      <c r="B19" s="26">
        <v>1017</v>
      </c>
      <c r="C19" s="132">
        <v>-960</v>
      </c>
      <c r="D19" s="99">
        <v>-1176</v>
      </c>
      <c r="E19" s="97">
        <v>-1035</v>
      </c>
      <c r="F19" s="99">
        <v>-1176</v>
      </c>
      <c r="G19" s="132">
        <f t="shared" si="1"/>
        <v>-141</v>
      </c>
      <c r="H19" s="132">
        <f t="shared" si="0"/>
        <v>113.62318840579711</v>
      </c>
      <c r="I19" s="27"/>
    </row>
    <row r="20" spans="1:9" s="1" customFormat="1" ht="20.100000000000001" customHeight="1">
      <c r="A20" s="23" t="s">
        <v>138</v>
      </c>
      <c r="B20" s="26">
        <v>1018</v>
      </c>
      <c r="C20" s="132">
        <v>-575</v>
      </c>
      <c r="D20" s="159">
        <v>-924</v>
      </c>
      <c r="E20" s="97">
        <v>-600</v>
      </c>
      <c r="F20" s="159">
        <v>-924</v>
      </c>
      <c r="G20" s="133">
        <f t="shared" si="1"/>
        <v>-324</v>
      </c>
      <c r="H20" s="133">
        <f t="shared" si="0"/>
        <v>154</v>
      </c>
      <c r="I20" s="27"/>
    </row>
    <row r="21" spans="1:9" s="3" customFormat="1" ht="20.100000000000001" customHeight="1">
      <c r="A21" s="28" t="s">
        <v>11</v>
      </c>
      <c r="B21" s="29">
        <v>1020</v>
      </c>
      <c r="C21" s="130">
        <f>SUM(C11,C12)</f>
        <v>2917</v>
      </c>
      <c r="D21" s="130">
        <f>SUM(D11,D12)</f>
        <v>4649</v>
      </c>
      <c r="E21" s="96">
        <f>SUM(E11,E12)</f>
        <v>4081</v>
      </c>
      <c r="F21" s="130">
        <f>SUM(F11,F12)</f>
        <v>4649</v>
      </c>
      <c r="G21" s="133">
        <f t="shared" si="1"/>
        <v>568</v>
      </c>
      <c r="H21" s="133">
        <f t="shared" si="0"/>
        <v>113.91815731438373</v>
      </c>
      <c r="I21" s="30"/>
    </row>
    <row r="22" spans="1:9" s="58" customFormat="1" ht="20.100000000000001" customHeight="1">
      <c r="A22" s="56" t="s">
        <v>78</v>
      </c>
      <c r="B22" s="29">
        <v>1030</v>
      </c>
      <c r="C22" s="140">
        <f>SUM(C23:C42,C44)</f>
        <v>-2577</v>
      </c>
      <c r="D22" s="103">
        <f>SUM(D23:D42,D44)</f>
        <v>-3400</v>
      </c>
      <c r="E22" s="96">
        <f>SUM(E23:E42,E44)</f>
        <v>-4019</v>
      </c>
      <c r="F22" s="103">
        <f>SUM(F23:F42,F44)</f>
        <v>-3400</v>
      </c>
      <c r="G22" s="133">
        <f t="shared" si="1"/>
        <v>619</v>
      </c>
      <c r="H22" s="133">
        <f t="shared" si="0"/>
        <v>84.598158745956709</v>
      </c>
      <c r="I22" s="30"/>
    </row>
    <row r="23" spans="1:9" ht="20.100000000000001" customHeight="1">
      <c r="A23" s="23" t="s">
        <v>56</v>
      </c>
      <c r="B23" s="24">
        <v>1031</v>
      </c>
      <c r="C23" s="141" t="s">
        <v>99</v>
      </c>
      <c r="D23" s="131" t="s">
        <v>99</v>
      </c>
      <c r="E23" s="101" t="s">
        <v>99</v>
      </c>
      <c r="F23" s="131" t="s">
        <v>99</v>
      </c>
      <c r="G23" s="169" t="e">
        <f t="shared" si="1"/>
        <v>#VALUE!</v>
      </c>
      <c r="H23" s="169" t="e">
        <f t="shared" si="0"/>
        <v>#VALUE!</v>
      </c>
      <c r="I23" s="25"/>
    </row>
    <row r="24" spans="1:9" ht="20.100000000000001" customHeight="1">
      <c r="A24" s="23" t="s">
        <v>74</v>
      </c>
      <c r="B24" s="24">
        <v>1032</v>
      </c>
      <c r="C24" s="141">
        <v>-26</v>
      </c>
      <c r="D24" s="100">
        <v>-39</v>
      </c>
      <c r="E24" s="101">
        <v>-27</v>
      </c>
      <c r="F24" s="100">
        <v>-39</v>
      </c>
      <c r="G24" s="133">
        <f t="shared" si="1"/>
        <v>-12</v>
      </c>
      <c r="H24" s="133">
        <f t="shared" si="0"/>
        <v>144.44444444444443</v>
      </c>
      <c r="I24" s="25"/>
    </row>
    <row r="25" spans="1:9" ht="20.100000000000001" customHeight="1">
      <c r="A25" s="23" t="s">
        <v>38</v>
      </c>
      <c r="B25" s="24">
        <v>1033</v>
      </c>
      <c r="C25" s="141" t="s">
        <v>99</v>
      </c>
      <c r="D25" s="158" t="s">
        <v>99</v>
      </c>
      <c r="E25" s="101" t="s">
        <v>99</v>
      </c>
      <c r="F25" s="158" t="s">
        <v>99</v>
      </c>
      <c r="G25" s="169" t="e">
        <f t="shared" si="1"/>
        <v>#VALUE!</v>
      </c>
      <c r="H25" s="169" t="e">
        <f t="shared" si="0"/>
        <v>#VALUE!</v>
      </c>
      <c r="I25" s="25"/>
    </row>
    <row r="26" spans="1:9" ht="20.100000000000001" customHeight="1">
      <c r="A26" s="23" t="s">
        <v>9</v>
      </c>
      <c r="B26" s="24">
        <v>1034</v>
      </c>
      <c r="C26" s="141">
        <v>-1</v>
      </c>
      <c r="D26" s="100">
        <v>-1</v>
      </c>
      <c r="E26" s="97">
        <v>-3</v>
      </c>
      <c r="F26" s="100">
        <v>-1</v>
      </c>
      <c r="G26" s="133">
        <f t="shared" si="1"/>
        <v>2</v>
      </c>
      <c r="H26" s="133">
        <f t="shared" si="0"/>
        <v>33.333333333333329</v>
      </c>
      <c r="I26" s="25"/>
    </row>
    <row r="27" spans="1:9" ht="20.100000000000001" customHeight="1">
      <c r="A27" s="23" t="s">
        <v>10</v>
      </c>
      <c r="B27" s="24">
        <v>1035</v>
      </c>
      <c r="C27" s="141" t="s">
        <v>99</v>
      </c>
      <c r="D27" s="158" t="s">
        <v>99</v>
      </c>
      <c r="E27" s="97">
        <v>-10</v>
      </c>
      <c r="F27" s="158" t="s">
        <v>99</v>
      </c>
      <c r="G27" s="169" t="e">
        <f t="shared" si="1"/>
        <v>#VALUE!</v>
      </c>
      <c r="H27" s="169" t="e">
        <f t="shared" si="0"/>
        <v>#VALUE!</v>
      </c>
      <c r="I27" s="25"/>
    </row>
    <row r="28" spans="1:9" s="1" customFormat="1" ht="20.100000000000001" customHeight="1">
      <c r="A28" s="23" t="s">
        <v>19</v>
      </c>
      <c r="B28" s="24">
        <v>1036</v>
      </c>
      <c r="C28" s="141" t="s">
        <v>99</v>
      </c>
      <c r="D28" s="158" t="s">
        <v>99</v>
      </c>
      <c r="E28" s="102">
        <v>-3</v>
      </c>
      <c r="F28" s="158" t="s">
        <v>99</v>
      </c>
      <c r="G28" s="169" t="e">
        <f t="shared" si="1"/>
        <v>#VALUE!</v>
      </c>
      <c r="H28" s="169" t="e">
        <f t="shared" si="0"/>
        <v>#VALUE!</v>
      </c>
      <c r="I28" s="25"/>
    </row>
    <row r="29" spans="1:9" s="1" customFormat="1" ht="20.100000000000001" customHeight="1">
      <c r="A29" s="23" t="s">
        <v>20</v>
      </c>
      <c r="B29" s="24">
        <v>1037</v>
      </c>
      <c r="C29" s="141">
        <v>-24</v>
      </c>
      <c r="D29" s="157">
        <v>-24</v>
      </c>
      <c r="E29" s="97">
        <v>-30</v>
      </c>
      <c r="F29" s="157">
        <v>-24</v>
      </c>
      <c r="G29" s="133">
        <f t="shared" si="1"/>
        <v>6</v>
      </c>
      <c r="H29" s="133">
        <f t="shared" si="0"/>
        <v>80</v>
      </c>
      <c r="I29" s="25"/>
    </row>
    <row r="30" spans="1:9" s="1" customFormat="1" ht="20.100000000000001" customHeight="1">
      <c r="A30" s="23" t="s">
        <v>21</v>
      </c>
      <c r="B30" s="24">
        <v>1038</v>
      </c>
      <c r="C30" s="141">
        <v>-1734</v>
      </c>
      <c r="D30" s="157">
        <v>-2245</v>
      </c>
      <c r="E30" s="97">
        <v>-2910</v>
      </c>
      <c r="F30" s="157">
        <v>-2245</v>
      </c>
      <c r="G30" s="133">
        <f t="shared" si="1"/>
        <v>665</v>
      </c>
      <c r="H30" s="133">
        <f t="shared" si="0"/>
        <v>77.147766323024058</v>
      </c>
      <c r="I30" s="25"/>
    </row>
    <row r="31" spans="1:9" s="1" customFormat="1" ht="20.100000000000001" customHeight="1">
      <c r="A31" s="23" t="s">
        <v>22</v>
      </c>
      <c r="B31" s="24">
        <v>1039</v>
      </c>
      <c r="C31" s="141">
        <v>-300</v>
      </c>
      <c r="D31" s="157">
        <v>-460</v>
      </c>
      <c r="E31" s="97">
        <v>-517</v>
      </c>
      <c r="F31" s="157">
        <v>-460</v>
      </c>
      <c r="G31" s="133">
        <f t="shared" si="1"/>
        <v>57</v>
      </c>
      <c r="H31" s="133">
        <f t="shared" si="0"/>
        <v>88.974854932301739</v>
      </c>
      <c r="I31" s="25"/>
    </row>
    <row r="32" spans="1:9" s="1" customFormat="1" ht="42.75" customHeight="1">
      <c r="A32" s="23" t="s">
        <v>23</v>
      </c>
      <c r="B32" s="24">
        <v>1040</v>
      </c>
      <c r="C32" s="141">
        <v>-101</v>
      </c>
      <c r="D32" s="102">
        <v>-119</v>
      </c>
      <c r="E32" s="97">
        <v>-96</v>
      </c>
      <c r="F32" s="102">
        <v>-119</v>
      </c>
      <c r="G32" s="133">
        <f t="shared" si="1"/>
        <v>-23</v>
      </c>
      <c r="H32" s="133">
        <f t="shared" si="0"/>
        <v>123.95833333333333</v>
      </c>
      <c r="I32" s="25"/>
    </row>
    <row r="33" spans="1:9" s="1" customFormat="1" ht="42.75" customHeight="1">
      <c r="A33" s="23" t="s">
        <v>24</v>
      </c>
      <c r="B33" s="24">
        <v>1041</v>
      </c>
      <c r="C33" s="141" t="s">
        <v>99</v>
      </c>
      <c r="D33" s="131" t="s">
        <v>99</v>
      </c>
      <c r="E33" s="102" t="s">
        <v>99</v>
      </c>
      <c r="F33" s="131" t="s">
        <v>99</v>
      </c>
      <c r="G33" s="169" t="e">
        <f t="shared" si="1"/>
        <v>#VALUE!</v>
      </c>
      <c r="H33" s="169" t="e">
        <f t="shared" si="0"/>
        <v>#VALUE!</v>
      </c>
      <c r="I33" s="25"/>
    </row>
    <row r="34" spans="1:9" s="1" customFormat="1" ht="20.100000000000001" customHeight="1">
      <c r="A34" s="23" t="s">
        <v>25</v>
      </c>
      <c r="B34" s="24">
        <v>1042</v>
      </c>
      <c r="C34" s="141">
        <v>-1</v>
      </c>
      <c r="D34" s="131" t="s">
        <v>99</v>
      </c>
      <c r="E34" s="102">
        <v>-3</v>
      </c>
      <c r="F34" s="131" t="s">
        <v>99</v>
      </c>
      <c r="G34" s="169" t="e">
        <f t="shared" si="1"/>
        <v>#VALUE!</v>
      </c>
      <c r="H34" s="169" t="e">
        <f t="shared" si="0"/>
        <v>#VALUE!</v>
      </c>
      <c r="I34" s="25"/>
    </row>
    <row r="35" spans="1:9" s="1" customFormat="1" ht="20.100000000000001" customHeight="1">
      <c r="A35" s="23" t="s">
        <v>26</v>
      </c>
      <c r="B35" s="24">
        <v>1043</v>
      </c>
      <c r="C35" s="141" t="s">
        <v>99</v>
      </c>
      <c r="D35" s="131" t="s">
        <v>99</v>
      </c>
      <c r="E35" s="102">
        <v>-1</v>
      </c>
      <c r="F35" s="131" t="s">
        <v>99</v>
      </c>
      <c r="G35" s="169" t="e">
        <f t="shared" si="1"/>
        <v>#VALUE!</v>
      </c>
      <c r="H35" s="169" t="e">
        <f t="shared" si="0"/>
        <v>#VALUE!</v>
      </c>
      <c r="I35" s="25"/>
    </row>
    <row r="36" spans="1:9" s="1" customFormat="1" ht="20.100000000000001" customHeight="1">
      <c r="A36" s="23" t="s">
        <v>27</v>
      </c>
      <c r="B36" s="24">
        <v>1044</v>
      </c>
      <c r="C36" s="141">
        <v>-80</v>
      </c>
      <c r="D36" s="157">
        <v>-128</v>
      </c>
      <c r="E36" s="102">
        <v>-86</v>
      </c>
      <c r="F36" s="157">
        <v>-128</v>
      </c>
      <c r="G36" s="133">
        <f t="shared" si="1"/>
        <v>-42</v>
      </c>
      <c r="H36" s="133">
        <f t="shared" si="0"/>
        <v>148.83720930232559</v>
      </c>
      <c r="I36" s="25"/>
    </row>
    <row r="37" spans="1:9" s="1" customFormat="1" ht="20.100000000000001" customHeight="1">
      <c r="A37" s="23" t="s">
        <v>40</v>
      </c>
      <c r="B37" s="24">
        <v>1045</v>
      </c>
      <c r="C37" s="141">
        <v>-53</v>
      </c>
      <c r="D37" s="157">
        <v>-95</v>
      </c>
      <c r="E37" s="102">
        <v>-31</v>
      </c>
      <c r="F37" s="157">
        <v>-95</v>
      </c>
      <c r="G37" s="133">
        <f t="shared" si="1"/>
        <v>-64</v>
      </c>
      <c r="H37" s="133">
        <f t="shared" si="0"/>
        <v>306.45161290322579</v>
      </c>
      <c r="I37" s="25"/>
    </row>
    <row r="38" spans="1:9" s="1" customFormat="1" ht="20.100000000000001" customHeight="1">
      <c r="A38" s="23" t="s">
        <v>28</v>
      </c>
      <c r="B38" s="24">
        <v>1046</v>
      </c>
      <c r="C38" s="141">
        <v>-9</v>
      </c>
      <c r="D38" s="158" t="s">
        <v>99</v>
      </c>
      <c r="E38" s="102">
        <v>-8</v>
      </c>
      <c r="F38" s="158" t="s">
        <v>99</v>
      </c>
      <c r="G38" s="169" t="e">
        <f t="shared" si="1"/>
        <v>#VALUE!</v>
      </c>
      <c r="H38" s="169" t="e">
        <f t="shared" si="0"/>
        <v>#VALUE!</v>
      </c>
      <c r="I38" s="25"/>
    </row>
    <row r="39" spans="1:9" s="1" customFormat="1" ht="20.100000000000001" customHeight="1">
      <c r="A39" s="23" t="s">
        <v>29</v>
      </c>
      <c r="B39" s="24">
        <v>1047</v>
      </c>
      <c r="C39" s="141" t="s">
        <v>99</v>
      </c>
      <c r="D39" s="158" t="s">
        <v>99</v>
      </c>
      <c r="E39" s="102" t="s">
        <v>99</v>
      </c>
      <c r="F39" s="158" t="s">
        <v>99</v>
      </c>
      <c r="G39" s="169" t="e">
        <f t="shared" si="1"/>
        <v>#VALUE!</v>
      </c>
      <c r="H39" s="169" t="e">
        <f t="shared" si="0"/>
        <v>#VALUE!</v>
      </c>
      <c r="I39" s="25"/>
    </row>
    <row r="40" spans="1:9" s="1" customFormat="1" ht="20.100000000000001" customHeight="1">
      <c r="A40" s="23" t="s">
        <v>30</v>
      </c>
      <c r="B40" s="24">
        <v>1048</v>
      </c>
      <c r="C40" s="141" t="s">
        <v>99</v>
      </c>
      <c r="D40" s="158" t="s">
        <v>99</v>
      </c>
      <c r="E40" s="97">
        <v>-3</v>
      </c>
      <c r="F40" s="158" t="s">
        <v>99</v>
      </c>
      <c r="G40" s="169" t="e">
        <f t="shared" si="1"/>
        <v>#VALUE!</v>
      </c>
      <c r="H40" s="169" t="e">
        <f t="shared" si="0"/>
        <v>#VALUE!</v>
      </c>
      <c r="I40" s="25"/>
    </row>
    <row r="41" spans="1:9" s="1" customFormat="1" ht="20.100000000000001" customHeight="1">
      <c r="A41" s="23" t="s">
        <v>31</v>
      </c>
      <c r="B41" s="24">
        <v>1049</v>
      </c>
      <c r="C41" s="141">
        <v>-5</v>
      </c>
      <c r="D41" s="157">
        <v>-8</v>
      </c>
      <c r="E41" s="97">
        <v>-6</v>
      </c>
      <c r="F41" s="157">
        <v>-8</v>
      </c>
      <c r="G41" s="133">
        <f t="shared" si="1"/>
        <v>-2</v>
      </c>
      <c r="H41" s="133">
        <f t="shared" si="0"/>
        <v>133.33333333333331</v>
      </c>
      <c r="I41" s="25"/>
    </row>
    <row r="42" spans="1:9" s="1" customFormat="1" ht="42.75" customHeight="1">
      <c r="A42" s="23" t="s">
        <v>44</v>
      </c>
      <c r="B42" s="24">
        <v>1050</v>
      </c>
      <c r="C42" s="141">
        <v>-23</v>
      </c>
      <c r="D42" s="157">
        <v>-18</v>
      </c>
      <c r="E42" s="97">
        <v>-40</v>
      </c>
      <c r="F42" s="157">
        <v>-18</v>
      </c>
      <c r="G42" s="133">
        <f t="shared" si="1"/>
        <v>22</v>
      </c>
      <c r="H42" s="133">
        <f t="shared" si="0"/>
        <v>45</v>
      </c>
      <c r="I42" s="25"/>
    </row>
    <row r="43" spans="1:9" s="1" customFormat="1" ht="20.100000000000001" customHeight="1">
      <c r="A43" s="23" t="s">
        <v>32</v>
      </c>
      <c r="B43" s="31" t="s">
        <v>113</v>
      </c>
      <c r="C43" s="141">
        <v>-23</v>
      </c>
      <c r="D43" s="158" t="s">
        <v>99</v>
      </c>
      <c r="E43" s="97">
        <v>-40</v>
      </c>
      <c r="F43" s="158" t="s">
        <v>99</v>
      </c>
      <c r="G43" s="169" t="e">
        <f t="shared" si="1"/>
        <v>#VALUE!</v>
      </c>
      <c r="H43" s="169" t="e">
        <f t="shared" si="0"/>
        <v>#VALUE!</v>
      </c>
      <c r="I43" s="25"/>
    </row>
    <row r="44" spans="1:9" s="1" customFormat="1" ht="20.100000000000001" customHeight="1">
      <c r="A44" s="23" t="s">
        <v>58</v>
      </c>
      <c r="B44" s="24">
        <v>1051</v>
      </c>
      <c r="C44" s="141">
        <v>-220</v>
      </c>
      <c r="D44" s="157">
        <v>-263</v>
      </c>
      <c r="E44" s="97">
        <v>-245</v>
      </c>
      <c r="F44" s="157">
        <v>-263</v>
      </c>
      <c r="G44" s="133">
        <f t="shared" si="1"/>
        <v>-18</v>
      </c>
      <c r="H44" s="133">
        <f t="shared" si="0"/>
        <v>107.34693877551021</v>
      </c>
      <c r="I44" s="25"/>
    </row>
    <row r="45" spans="1:9" s="58" customFormat="1" ht="20.100000000000001" customHeight="1">
      <c r="A45" s="56" t="s">
        <v>79</v>
      </c>
      <c r="B45" s="29">
        <v>1060</v>
      </c>
      <c r="C45" s="140">
        <f>SUM(C46:C52)</f>
        <v>-103</v>
      </c>
      <c r="D45" s="98">
        <f>SUM(D46:D52)</f>
        <v>-338</v>
      </c>
      <c r="E45" s="96">
        <f>SUM(E46:E52)</f>
        <v>-65</v>
      </c>
      <c r="F45" s="98">
        <f>SUM(F46:F52)</f>
        <v>-338</v>
      </c>
      <c r="G45" s="133">
        <f t="shared" si="1"/>
        <v>-273</v>
      </c>
      <c r="H45" s="133">
        <f t="shared" si="0"/>
        <v>520</v>
      </c>
      <c r="I45" s="30"/>
    </row>
    <row r="46" spans="1:9" s="1" customFormat="1" ht="20.100000000000001" customHeight="1">
      <c r="A46" s="23" t="s">
        <v>70</v>
      </c>
      <c r="B46" s="24">
        <v>1061</v>
      </c>
      <c r="C46" s="141" t="s">
        <v>99</v>
      </c>
      <c r="D46" s="131" t="s">
        <v>99</v>
      </c>
      <c r="E46" s="102" t="s">
        <v>99</v>
      </c>
      <c r="F46" s="131" t="s">
        <v>99</v>
      </c>
      <c r="G46" s="169" t="e">
        <f t="shared" si="1"/>
        <v>#VALUE!</v>
      </c>
      <c r="H46" s="169" t="e">
        <f t="shared" si="0"/>
        <v>#VALUE!</v>
      </c>
      <c r="I46" s="25"/>
    </row>
    <row r="47" spans="1:9" s="1" customFormat="1" ht="20.100000000000001" customHeight="1">
      <c r="A47" s="23" t="s">
        <v>71</v>
      </c>
      <c r="B47" s="24">
        <v>1062</v>
      </c>
      <c r="C47" s="141" t="s">
        <v>99</v>
      </c>
      <c r="D47" s="131" t="s">
        <v>99</v>
      </c>
      <c r="E47" s="102" t="s">
        <v>99</v>
      </c>
      <c r="F47" s="131" t="s">
        <v>99</v>
      </c>
      <c r="G47" s="169" t="e">
        <f t="shared" si="1"/>
        <v>#VALUE!</v>
      </c>
      <c r="H47" s="169" t="e">
        <f t="shared" si="0"/>
        <v>#VALUE!</v>
      </c>
      <c r="I47" s="25"/>
    </row>
    <row r="48" spans="1:9" s="1" customFormat="1" ht="20.100000000000001" customHeight="1">
      <c r="A48" s="23" t="s">
        <v>21</v>
      </c>
      <c r="B48" s="24">
        <v>1063</v>
      </c>
      <c r="C48" s="141" t="s">
        <v>99</v>
      </c>
      <c r="D48" s="131" t="s">
        <v>99</v>
      </c>
      <c r="E48" s="102" t="s">
        <v>99</v>
      </c>
      <c r="F48" s="131" t="s">
        <v>99</v>
      </c>
      <c r="G48" s="169" t="e">
        <f t="shared" si="1"/>
        <v>#VALUE!</v>
      </c>
      <c r="H48" s="169" t="e">
        <f t="shared" si="0"/>
        <v>#VALUE!</v>
      </c>
      <c r="I48" s="25"/>
    </row>
    <row r="49" spans="1:9" s="1" customFormat="1" ht="20.100000000000001" customHeight="1">
      <c r="A49" s="23" t="s">
        <v>22</v>
      </c>
      <c r="B49" s="24">
        <v>1064</v>
      </c>
      <c r="C49" s="141" t="s">
        <v>99</v>
      </c>
      <c r="D49" s="131" t="s">
        <v>99</v>
      </c>
      <c r="E49" s="102" t="s">
        <v>99</v>
      </c>
      <c r="F49" s="131" t="s">
        <v>99</v>
      </c>
      <c r="G49" s="169" t="e">
        <f t="shared" si="1"/>
        <v>#VALUE!</v>
      </c>
      <c r="H49" s="169" t="e">
        <f t="shared" si="0"/>
        <v>#VALUE!</v>
      </c>
      <c r="I49" s="25"/>
    </row>
    <row r="50" spans="1:9" s="1" customFormat="1" ht="20.100000000000001" customHeight="1">
      <c r="A50" s="23" t="s">
        <v>39</v>
      </c>
      <c r="B50" s="24">
        <v>1065</v>
      </c>
      <c r="C50" s="141" t="s">
        <v>99</v>
      </c>
      <c r="D50" s="131" t="s">
        <v>99</v>
      </c>
      <c r="E50" s="102" t="s">
        <v>99</v>
      </c>
      <c r="F50" s="131" t="s">
        <v>99</v>
      </c>
      <c r="G50" s="169" t="e">
        <f t="shared" si="1"/>
        <v>#VALUE!</v>
      </c>
      <c r="H50" s="169" t="e">
        <f t="shared" si="0"/>
        <v>#VALUE!</v>
      </c>
      <c r="I50" s="25"/>
    </row>
    <row r="51" spans="1:9" s="1" customFormat="1" ht="20.100000000000001" customHeight="1">
      <c r="A51" s="23" t="s">
        <v>47</v>
      </c>
      <c r="B51" s="24">
        <v>1066</v>
      </c>
      <c r="C51" s="141">
        <v>-73</v>
      </c>
      <c r="D51" s="99">
        <v>-321</v>
      </c>
      <c r="E51" s="102">
        <v>-65</v>
      </c>
      <c r="F51" s="99">
        <v>-321</v>
      </c>
      <c r="G51" s="133">
        <f t="shared" si="1"/>
        <v>-256</v>
      </c>
      <c r="H51" s="133">
        <f t="shared" si="0"/>
        <v>493.84615384615387</v>
      </c>
      <c r="I51" s="25"/>
    </row>
    <row r="52" spans="1:9" s="1" customFormat="1" ht="20.100000000000001" customHeight="1">
      <c r="A52" s="23" t="s">
        <v>191</v>
      </c>
      <c r="B52" s="24">
        <v>1067</v>
      </c>
      <c r="C52" s="141">
        <v>-30</v>
      </c>
      <c r="D52" s="99">
        <v>-17</v>
      </c>
      <c r="E52" s="102" t="s">
        <v>99</v>
      </c>
      <c r="F52" s="99">
        <v>-17</v>
      </c>
      <c r="G52" s="169" t="e">
        <f t="shared" si="1"/>
        <v>#VALUE!</v>
      </c>
      <c r="H52" s="169" t="e">
        <f t="shared" si="0"/>
        <v>#VALUE!</v>
      </c>
      <c r="I52" s="25"/>
    </row>
    <row r="53" spans="1:9" s="6" customFormat="1" ht="20.100000000000001" customHeight="1">
      <c r="A53" s="56" t="s">
        <v>105</v>
      </c>
      <c r="B53" s="29">
        <v>1070</v>
      </c>
      <c r="C53" s="140">
        <f>SUM(C54:C56)</f>
        <v>557</v>
      </c>
      <c r="D53" s="103">
        <f>SUM(D54:D56)</f>
        <v>308</v>
      </c>
      <c r="E53" s="103">
        <f>SUM(E54:E56)</f>
        <v>725</v>
      </c>
      <c r="F53" s="103">
        <f>SUM(F54:F56)</f>
        <v>308</v>
      </c>
      <c r="G53" s="133">
        <f>F53-E53</f>
        <v>-417</v>
      </c>
      <c r="H53" s="133">
        <f t="shared" si="0"/>
        <v>42.482758620689651</v>
      </c>
      <c r="I53" s="30"/>
    </row>
    <row r="54" spans="1:9" s="1" customFormat="1" ht="20.100000000000001" customHeight="1">
      <c r="A54" s="23" t="s">
        <v>76</v>
      </c>
      <c r="B54" s="24">
        <v>1071</v>
      </c>
      <c r="C54" s="142">
        <v>0</v>
      </c>
      <c r="D54" s="97">
        <v>2</v>
      </c>
      <c r="E54" s="97">
        <v>0</v>
      </c>
      <c r="F54" s="97">
        <v>2</v>
      </c>
      <c r="G54" s="133">
        <f t="shared" si="1"/>
        <v>2</v>
      </c>
      <c r="H54" s="169" t="e">
        <f t="shared" si="0"/>
        <v>#DIV/0!</v>
      </c>
      <c r="I54" s="25"/>
    </row>
    <row r="55" spans="1:9" s="1" customFormat="1" ht="20.100000000000001" customHeight="1">
      <c r="A55" s="23" t="s">
        <v>112</v>
      </c>
      <c r="B55" s="24">
        <v>1072</v>
      </c>
      <c r="C55" s="142">
        <v>0</v>
      </c>
      <c r="D55" s="97">
        <v>0</v>
      </c>
      <c r="E55" s="97">
        <v>0</v>
      </c>
      <c r="F55" s="97">
        <v>0</v>
      </c>
      <c r="G55" s="133">
        <f t="shared" si="1"/>
        <v>0</v>
      </c>
      <c r="H55" s="169" t="e">
        <f t="shared" si="0"/>
        <v>#DIV/0!</v>
      </c>
      <c r="I55" s="25"/>
    </row>
    <row r="56" spans="1:9" s="1" customFormat="1" ht="20.100000000000001" customHeight="1">
      <c r="A56" s="23" t="s">
        <v>106</v>
      </c>
      <c r="B56" s="24">
        <v>1073</v>
      </c>
      <c r="C56" s="142">
        <v>557</v>
      </c>
      <c r="D56" s="97">
        <v>306</v>
      </c>
      <c r="E56" s="97">
        <v>725</v>
      </c>
      <c r="F56" s="97">
        <v>306</v>
      </c>
      <c r="G56" s="133">
        <f t="shared" si="1"/>
        <v>-419</v>
      </c>
      <c r="H56" s="133">
        <f t="shared" si="0"/>
        <v>42.206896551724135</v>
      </c>
      <c r="I56" s="25"/>
    </row>
    <row r="57" spans="1:9" s="6" customFormat="1" ht="20.100000000000001" customHeight="1">
      <c r="A57" s="60" t="s">
        <v>48</v>
      </c>
      <c r="B57" s="29">
        <v>1080</v>
      </c>
      <c r="C57" s="140">
        <f>SUM(C58:C63)</f>
        <v>-838</v>
      </c>
      <c r="D57" s="103">
        <f>SUM(D58:D63)</f>
        <v>-715</v>
      </c>
      <c r="E57" s="96">
        <f>SUM(E58:E63)</f>
        <v>-674</v>
      </c>
      <c r="F57" s="103">
        <f>SUM(F58:F63)</f>
        <v>-715</v>
      </c>
      <c r="G57" s="133">
        <f t="shared" si="1"/>
        <v>-41</v>
      </c>
      <c r="H57" s="133">
        <f t="shared" si="0"/>
        <v>106.08308605341246</v>
      </c>
      <c r="I57" s="30"/>
    </row>
    <row r="58" spans="1:9" s="1" customFormat="1" ht="20.100000000000001" customHeight="1">
      <c r="A58" s="23" t="s">
        <v>76</v>
      </c>
      <c r="B58" s="24">
        <v>1081</v>
      </c>
      <c r="C58" s="141" t="s">
        <v>99</v>
      </c>
      <c r="D58" s="97">
        <v>0</v>
      </c>
      <c r="E58" s="102" t="s">
        <v>99</v>
      </c>
      <c r="F58" s="97">
        <v>0</v>
      </c>
      <c r="G58" s="169" t="e">
        <f t="shared" si="1"/>
        <v>#VALUE!</v>
      </c>
      <c r="H58" s="169" t="e">
        <f t="shared" si="0"/>
        <v>#VALUE!</v>
      </c>
      <c r="I58" s="25"/>
    </row>
    <row r="59" spans="1:9" s="1" customFormat="1" ht="20.100000000000001" customHeight="1">
      <c r="A59" s="23" t="s">
        <v>203</v>
      </c>
      <c r="B59" s="24">
        <v>1082</v>
      </c>
      <c r="C59" s="141">
        <v>-27</v>
      </c>
      <c r="D59" s="102">
        <v>-36</v>
      </c>
      <c r="E59" s="97">
        <v>-24</v>
      </c>
      <c r="F59" s="102">
        <v>-36</v>
      </c>
      <c r="G59" s="133">
        <f t="shared" si="1"/>
        <v>-12</v>
      </c>
      <c r="H59" s="133">
        <f t="shared" si="0"/>
        <v>150</v>
      </c>
      <c r="I59" s="25"/>
    </row>
    <row r="60" spans="1:9" s="1" customFormat="1" ht="20.100000000000001" customHeight="1">
      <c r="A60" s="23" t="s">
        <v>43</v>
      </c>
      <c r="B60" s="24">
        <v>1083</v>
      </c>
      <c r="C60" s="141" t="s">
        <v>99</v>
      </c>
      <c r="D60" s="131" t="s">
        <v>99</v>
      </c>
      <c r="E60" s="102" t="s">
        <v>99</v>
      </c>
      <c r="F60" s="131" t="s">
        <v>99</v>
      </c>
      <c r="G60" s="169" t="e">
        <f t="shared" si="1"/>
        <v>#VALUE!</v>
      </c>
      <c r="H60" s="169" t="e">
        <f t="shared" si="0"/>
        <v>#VALUE!</v>
      </c>
      <c r="I60" s="25"/>
    </row>
    <row r="61" spans="1:9" s="1" customFormat="1" ht="20.100000000000001" customHeight="1">
      <c r="A61" s="23" t="s">
        <v>33</v>
      </c>
      <c r="B61" s="24">
        <v>1084</v>
      </c>
      <c r="C61" s="141" t="s">
        <v>99</v>
      </c>
      <c r="D61" s="131" t="s">
        <v>99</v>
      </c>
      <c r="E61" s="102" t="s">
        <v>99</v>
      </c>
      <c r="F61" s="131" t="s">
        <v>99</v>
      </c>
      <c r="G61" s="169" t="e">
        <f t="shared" si="1"/>
        <v>#VALUE!</v>
      </c>
      <c r="H61" s="169" t="e">
        <f t="shared" si="0"/>
        <v>#VALUE!</v>
      </c>
      <c r="I61" s="25"/>
    </row>
    <row r="62" spans="1:9" s="1" customFormat="1" ht="20.100000000000001" customHeight="1">
      <c r="A62" s="23" t="s">
        <v>37</v>
      </c>
      <c r="B62" s="24">
        <v>1085</v>
      </c>
      <c r="C62" s="141" t="s">
        <v>99</v>
      </c>
      <c r="D62" s="131" t="s">
        <v>99</v>
      </c>
      <c r="E62" s="102" t="s">
        <v>99</v>
      </c>
      <c r="F62" s="131" t="s">
        <v>99</v>
      </c>
      <c r="G62" s="169" t="e">
        <f t="shared" si="1"/>
        <v>#VALUE!</v>
      </c>
      <c r="H62" s="169" t="e">
        <f t="shared" si="0"/>
        <v>#VALUE!</v>
      </c>
      <c r="I62" s="25"/>
    </row>
    <row r="63" spans="1:9" s="1" customFormat="1" ht="20.100000000000001" customHeight="1">
      <c r="A63" s="23" t="s">
        <v>86</v>
      </c>
      <c r="B63" s="24">
        <v>1086</v>
      </c>
      <c r="C63" s="141">
        <v>-811</v>
      </c>
      <c r="D63" s="102">
        <v>-679</v>
      </c>
      <c r="E63" s="102">
        <v>-650</v>
      </c>
      <c r="F63" s="102">
        <v>-679</v>
      </c>
      <c r="G63" s="133">
        <f t="shared" si="1"/>
        <v>-29</v>
      </c>
      <c r="H63" s="133">
        <f t="shared" si="0"/>
        <v>104.46153846153847</v>
      </c>
      <c r="I63" s="25"/>
    </row>
    <row r="64" spans="1:9" s="3" customFormat="1" ht="20.100000000000001" customHeight="1">
      <c r="A64" s="28" t="s">
        <v>3</v>
      </c>
      <c r="B64" s="29">
        <v>1100</v>
      </c>
      <c r="C64" s="140">
        <f>SUM(C21,C22,C45,C53,C57)</f>
        <v>-44</v>
      </c>
      <c r="D64" s="96">
        <f>SUM(D21,D22,D45,D53,D57)</f>
        <v>504</v>
      </c>
      <c r="E64" s="96">
        <f>SUM(E21,E22,E45,E53,E57)</f>
        <v>48</v>
      </c>
      <c r="F64" s="96">
        <f>SUM(F21,F22,F45,F53,F57)</f>
        <v>504</v>
      </c>
      <c r="G64" s="133">
        <f t="shared" ref="G64:G82" si="2">F64-E64</f>
        <v>456</v>
      </c>
      <c r="H64" s="133">
        <f t="shared" si="0"/>
        <v>1050</v>
      </c>
      <c r="I64" s="30"/>
    </row>
    <row r="65" spans="1:9" ht="20.100000000000001" customHeight="1">
      <c r="A65" s="23" t="s">
        <v>204</v>
      </c>
      <c r="B65" s="24">
        <v>1110</v>
      </c>
      <c r="C65" s="142">
        <v>323</v>
      </c>
      <c r="D65" s="97">
        <v>85</v>
      </c>
      <c r="E65" s="97">
        <v>65</v>
      </c>
      <c r="F65" s="97">
        <v>85</v>
      </c>
      <c r="G65" s="133">
        <f t="shared" si="2"/>
        <v>20</v>
      </c>
      <c r="H65" s="133">
        <f t="shared" si="0"/>
        <v>130.76923076923077</v>
      </c>
      <c r="I65" s="25"/>
    </row>
    <row r="66" spans="1:9" ht="20.100000000000001" customHeight="1">
      <c r="A66" s="23" t="s">
        <v>205</v>
      </c>
      <c r="B66" s="24">
        <v>1120</v>
      </c>
      <c r="C66" s="143" t="s">
        <v>99</v>
      </c>
      <c r="D66" s="102">
        <v>-8</v>
      </c>
      <c r="E66" s="102" t="s">
        <v>99</v>
      </c>
      <c r="F66" s="102">
        <v>-8</v>
      </c>
      <c r="G66" s="169" t="e">
        <f>F66-E66</f>
        <v>#VALUE!</v>
      </c>
      <c r="H66" s="169" t="e">
        <f t="shared" si="0"/>
        <v>#VALUE!</v>
      </c>
      <c r="I66" s="25"/>
    </row>
    <row r="67" spans="1:9" s="58" customFormat="1" ht="20.100000000000001" customHeight="1">
      <c r="A67" s="56" t="s">
        <v>57</v>
      </c>
      <c r="B67" s="29">
        <v>1130</v>
      </c>
      <c r="C67" s="140">
        <v>10</v>
      </c>
      <c r="D67" s="96">
        <v>15</v>
      </c>
      <c r="E67" s="96">
        <v>0</v>
      </c>
      <c r="F67" s="96">
        <v>15</v>
      </c>
      <c r="G67" s="133">
        <f t="shared" si="2"/>
        <v>15</v>
      </c>
      <c r="H67" s="169" t="e">
        <f t="shared" si="0"/>
        <v>#DIV/0!</v>
      </c>
      <c r="I67" s="30"/>
    </row>
    <row r="68" spans="1:9" s="58" customFormat="1" ht="20.100000000000001" customHeight="1">
      <c r="A68" s="138" t="s">
        <v>264</v>
      </c>
      <c r="B68" s="29">
        <v>1140</v>
      </c>
      <c r="C68" s="144" t="s">
        <v>99</v>
      </c>
      <c r="D68" s="103">
        <v>-23</v>
      </c>
      <c r="E68" s="103">
        <v>-23</v>
      </c>
      <c r="F68" s="103">
        <v>-23</v>
      </c>
      <c r="G68" s="133">
        <f t="shared" si="2"/>
        <v>0</v>
      </c>
      <c r="H68" s="133">
        <f t="shared" si="0"/>
        <v>100</v>
      </c>
      <c r="I68" s="30"/>
    </row>
    <row r="69" spans="1:9" s="58" customFormat="1" ht="20.100000000000001" customHeight="1">
      <c r="A69" s="56" t="s">
        <v>107</v>
      </c>
      <c r="B69" s="29">
        <v>1150</v>
      </c>
      <c r="C69" s="140">
        <f>SUM(C70:C71)</f>
        <v>84</v>
      </c>
      <c r="D69" s="96">
        <f>SUM(D70:D71)</f>
        <v>65</v>
      </c>
      <c r="E69" s="96">
        <f>SUM(E70:E71)</f>
        <v>0</v>
      </c>
      <c r="F69" s="96">
        <f>SUM(F70:F71)</f>
        <v>65</v>
      </c>
      <c r="G69" s="133">
        <f t="shared" si="2"/>
        <v>65</v>
      </c>
      <c r="H69" s="169" t="e">
        <f t="shared" si="0"/>
        <v>#DIV/0!</v>
      </c>
      <c r="I69" s="30"/>
    </row>
    <row r="70" spans="1:9" ht="20.100000000000001" customHeight="1">
      <c r="A70" s="23" t="s">
        <v>76</v>
      </c>
      <c r="B70" s="24">
        <v>1151</v>
      </c>
      <c r="C70" s="142">
        <v>0</v>
      </c>
      <c r="D70" s="142">
        <v>0</v>
      </c>
      <c r="E70" s="142">
        <v>0</v>
      </c>
      <c r="F70" s="142">
        <v>0</v>
      </c>
      <c r="G70" s="133">
        <f t="shared" si="2"/>
        <v>0</v>
      </c>
      <c r="H70" s="169" t="e">
        <f t="shared" si="0"/>
        <v>#DIV/0!</v>
      </c>
      <c r="I70" s="25"/>
    </row>
    <row r="71" spans="1:9" ht="20.100000000000001" customHeight="1">
      <c r="A71" s="23" t="s">
        <v>108</v>
      </c>
      <c r="B71" s="24">
        <v>1152</v>
      </c>
      <c r="C71" s="142">
        <v>84</v>
      </c>
      <c r="D71" s="97">
        <v>65</v>
      </c>
      <c r="E71" s="97">
        <v>0</v>
      </c>
      <c r="F71" s="97">
        <v>65</v>
      </c>
      <c r="G71" s="133">
        <v>0</v>
      </c>
      <c r="H71" s="169" t="e">
        <f t="shared" si="0"/>
        <v>#DIV/0!</v>
      </c>
      <c r="I71" s="25"/>
    </row>
    <row r="72" spans="1:9" s="58" customFormat="1" ht="20.100000000000001" customHeight="1">
      <c r="A72" s="56" t="s">
        <v>109</v>
      </c>
      <c r="B72" s="29">
        <v>1160</v>
      </c>
      <c r="C72" s="140">
        <f>SUM(C73:C74)</f>
        <v>0</v>
      </c>
      <c r="D72" s="96">
        <f>SUM(D73:D74)</f>
        <v>0</v>
      </c>
      <c r="E72" s="96">
        <f>SUM(E73:E74)</f>
        <v>0</v>
      </c>
      <c r="F72" s="96">
        <f>SUM(F73:F74)</f>
        <v>0</v>
      </c>
      <c r="G72" s="133">
        <f t="shared" si="2"/>
        <v>0</v>
      </c>
      <c r="H72" s="169" t="e">
        <f t="shared" si="0"/>
        <v>#DIV/0!</v>
      </c>
      <c r="I72" s="30"/>
    </row>
    <row r="73" spans="1:9" ht="20.100000000000001" customHeight="1">
      <c r="A73" s="23" t="s">
        <v>76</v>
      </c>
      <c r="B73" s="24">
        <v>1161</v>
      </c>
      <c r="C73" s="142" t="s">
        <v>99</v>
      </c>
      <c r="D73" s="131" t="s">
        <v>99</v>
      </c>
      <c r="E73" s="102" t="s">
        <v>99</v>
      </c>
      <c r="F73" s="131" t="s">
        <v>99</v>
      </c>
      <c r="G73" s="133"/>
      <c r="H73" s="169" t="e">
        <f t="shared" si="0"/>
        <v>#VALUE!</v>
      </c>
      <c r="I73" s="25"/>
    </row>
    <row r="74" spans="1:9" ht="20.100000000000001" customHeight="1">
      <c r="A74" s="23" t="s">
        <v>62</v>
      </c>
      <c r="B74" s="24">
        <v>1162</v>
      </c>
      <c r="C74" s="142" t="s">
        <v>99</v>
      </c>
      <c r="D74" s="131" t="s">
        <v>99</v>
      </c>
      <c r="E74" s="102" t="s">
        <v>99</v>
      </c>
      <c r="F74" s="131" t="s">
        <v>99</v>
      </c>
      <c r="G74" s="169" t="e">
        <f t="shared" si="2"/>
        <v>#VALUE!</v>
      </c>
      <c r="H74" s="169" t="e">
        <f t="shared" si="0"/>
        <v>#VALUE!</v>
      </c>
      <c r="I74" s="25"/>
    </row>
    <row r="75" spans="1:9" s="3" customFormat="1" ht="20.100000000000001" customHeight="1">
      <c r="A75" s="28" t="s">
        <v>52</v>
      </c>
      <c r="B75" s="29">
        <v>1170</v>
      </c>
      <c r="C75" s="140">
        <f>SUM(C64,C65,C66,C67,C68,C69,C72)</f>
        <v>373</v>
      </c>
      <c r="D75" s="96">
        <f>SUM(D64,D65,D66,D67,D68,D69,D72)</f>
        <v>638</v>
      </c>
      <c r="E75" s="96">
        <f>SUM(E64,E65,E66,E67,E68,E69,E72)</f>
        <v>90</v>
      </c>
      <c r="F75" s="96">
        <f>SUM(F64,F65,F66,F67,F68,F69,F72)</f>
        <v>638</v>
      </c>
      <c r="G75" s="133">
        <f t="shared" si="2"/>
        <v>548</v>
      </c>
      <c r="H75" s="133">
        <f t="shared" si="0"/>
        <v>708.88888888888891</v>
      </c>
      <c r="I75" s="30"/>
    </row>
    <row r="76" spans="1:9" ht="20.100000000000001" customHeight="1">
      <c r="A76" s="23" t="s">
        <v>100</v>
      </c>
      <c r="B76" s="26">
        <v>1180</v>
      </c>
      <c r="C76" s="142">
        <v>-7</v>
      </c>
      <c r="D76" s="102">
        <v>-135</v>
      </c>
      <c r="E76" s="102">
        <v>-16</v>
      </c>
      <c r="F76" s="102">
        <v>-135</v>
      </c>
      <c r="G76" s="133">
        <f t="shared" si="2"/>
        <v>-119</v>
      </c>
      <c r="H76" s="133">
        <f t="shared" ref="H76:H102" si="3">(F76/E76)*100</f>
        <v>843.75</v>
      </c>
      <c r="I76" s="25"/>
    </row>
    <row r="77" spans="1:9" ht="20.100000000000001" customHeight="1">
      <c r="A77" s="23" t="s">
        <v>101</v>
      </c>
      <c r="B77" s="26">
        <v>1181</v>
      </c>
      <c r="C77" s="142">
        <v>0</v>
      </c>
      <c r="D77" s="131"/>
      <c r="E77" s="97"/>
      <c r="F77" s="131"/>
      <c r="G77" s="133"/>
      <c r="H77" s="169" t="e">
        <f t="shared" si="3"/>
        <v>#DIV/0!</v>
      </c>
      <c r="I77" s="25"/>
    </row>
    <row r="78" spans="1:9" ht="20.100000000000001" customHeight="1">
      <c r="A78" s="23" t="s">
        <v>102</v>
      </c>
      <c r="B78" s="24">
        <v>1190</v>
      </c>
      <c r="C78" s="142">
        <v>0</v>
      </c>
      <c r="D78" s="131"/>
      <c r="E78" s="97"/>
      <c r="F78" s="131"/>
      <c r="G78" s="133"/>
      <c r="H78" s="169" t="e">
        <f t="shared" si="3"/>
        <v>#DIV/0!</v>
      </c>
      <c r="I78" s="25"/>
    </row>
    <row r="79" spans="1:9" ht="20.100000000000001" customHeight="1">
      <c r="A79" s="23" t="s">
        <v>103</v>
      </c>
      <c r="B79" s="31">
        <v>1191</v>
      </c>
      <c r="C79" s="142" t="s">
        <v>99</v>
      </c>
      <c r="D79" s="131" t="s">
        <v>99</v>
      </c>
      <c r="E79" s="102" t="s">
        <v>99</v>
      </c>
      <c r="F79" s="131" t="s">
        <v>99</v>
      </c>
      <c r="G79" s="169" t="e">
        <f t="shared" si="2"/>
        <v>#VALUE!</v>
      </c>
      <c r="H79" s="169" t="e">
        <f t="shared" si="3"/>
        <v>#VALUE!</v>
      </c>
      <c r="I79" s="25"/>
    </row>
    <row r="80" spans="1:9" s="3" customFormat="1" ht="20.100000000000001" customHeight="1">
      <c r="A80" s="28" t="s">
        <v>111</v>
      </c>
      <c r="B80" s="29">
        <v>1200</v>
      </c>
      <c r="C80" s="140">
        <f>SUM(C75,C76,C77,C78,C79)</f>
        <v>366</v>
      </c>
      <c r="D80" s="103">
        <f>SUM(D75,D76,D77,D78,D79)</f>
        <v>503</v>
      </c>
      <c r="E80" s="96">
        <f>SUM(E75,E76,E77,E78,E79)</f>
        <v>74</v>
      </c>
      <c r="F80" s="103">
        <f>SUM(F75,F76,F77,F78,F79)</f>
        <v>503</v>
      </c>
      <c r="G80" s="133">
        <f t="shared" si="2"/>
        <v>429</v>
      </c>
      <c r="H80" s="133">
        <f t="shared" si="3"/>
        <v>679.72972972972968</v>
      </c>
      <c r="I80" s="30"/>
    </row>
    <row r="81" spans="1:9" ht="20.100000000000001" customHeight="1">
      <c r="A81" s="23" t="s">
        <v>12</v>
      </c>
      <c r="B81" s="31">
        <v>1201</v>
      </c>
      <c r="C81" s="142">
        <v>366</v>
      </c>
      <c r="D81" s="97">
        <v>503</v>
      </c>
      <c r="E81" s="97">
        <v>74</v>
      </c>
      <c r="F81" s="97">
        <v>503</v>
      </c>
      <c r="G81" s="133">
        <f t="shared" si="2"/>
        <v>429</v>
      </c>
      <c r="H81" s="133">
        <f t="shared" si="3"/>
        <v>679.72972972972968</v>
      </c>
      <c r="I81" s="27"/>
    </row>
    <row r="82" spans="1:9" ht="20.100000000000001" customHeight="1">
      <c r="A82" s="23" t="s">
        <v>13</v>
      </c>
      <c r="B82" s="31">
        <v>1202</v>
      </c>
      <c r="C82" s="142" t="s">
        <v>99</v>
      </c>
      <c r="D82" s="131" t="s">
        <v>99</v>
      </c>
      <c r="E82" s="102" t="s">
        <v>99</v>
      </c>
      <c r="F82" s="131" t="s">
        <v>99</v>
      </c>
      <c r="G82" s="169" t="e">
        <f t="shared" si="2"/>
        <v>#VALUE!</v>
      </c>
      <c r="H82" s="169" t="e">
        <f t="shared" si="3"/>
        <v>#VALUE!</v>
      </c>
      <c r="I82" s="27"/>
    </row>
    <row r="83" spans="1:9" ht="20.100000000000001" customHeight="1">
      <c r="A83" s="28" t="s">
        <v>8</v>
      </c>
      <c r="B83" s="24">
        <v>1210</v>
      </c>
      <c r="C83" s="140">
        <f>SUM(C11,C53,C65,C67,C69,C77,C78)</f>
        <v>19678</v>
      </c>
      <c r="D83" s="103">
        <f>SUM(D11,D53,D65,D67,D69,D77,D78)</f>
        <v>27178</v>
      </c>
      <c r="E83" s="96">
        <f>SUM(E11,E53,E65,E67,E69,E77,E78)</f>
        <v>28760</v>
      </c>
      <c r="F83" s="103">
        <f>SUM(F11,F53,F65,F67,F69,F77,F78)</f>
        <v>27178</v>
      </c>
      <c r="G83" s="133">
        <f>F83-E83</f>
        <v>-1582</v>
      </c>
      <c r="H83" s="133">
        <f t="shared" si="3"/>
        <v>94.499304589707933</v>
      </c>
      <c r="I83" s="25"/>
    </row>
    <row r="84" spans="1:9" ht="20.100000000000001" customHeight="1">
      <c r="A84" s="28" t="s">
        <v>61</v>
      </c>
      <c r="B84" s="24">
        <v>1220</v>
      </c>
      <c r="C84" s="140">
        <f>SUM(C12,C22,C45,C57,C66,C68,C72,C76,C79)</f>
        <v>-19312</v>
      </c>
      <c r="D84" s="103">
        <f>SUM(D12,D22,D45,D57,D66,D68,D72,D76,D79)</f>
        <v>-26675</v>
      </c>
      <c r="E84" s="103">
        <f>SUM(E12,E22,E45,E57,E66,E68,E72,E76,E79)</f>
        <v>-28686</v>
      </c>
      <c r="F84" s="103">
        <f>SUM(F12,F22,F45,F57,F66,F68,F72,F76,F79)</f>
        <v>-26675</v>
      </c>
      <c r="G84" s="133">
        <f>F84-E84</f>
        <v>2011</v>
      </c>
      <c r="H84" s="133">
        <f t="shared" si="3"/>
        <v>92.989611657254414</v>
      </c>
      <c r="I84" s="25"/>
    </row>
    <row r="85" spans="1:9" ht="20.100000000000001" customHeight="1">
      <c r="A85" s="23" t="s">
        <v>87</v>
      </c>
      <c r="B85" s="24">
        <v>1230</v>
      </c>
      <c r="C85" s="63"/>
      <c r="D85" s="63"/>
      <c r="E85" s="63"/>
      <c r="F85" s="63"/>
      <c r="G85" s="133">
        <f>F85-E85</f>
        <v>0</v>
      </c>
      <c r="H85" s="169" t="e">
        <f t="shared" si="3"/>
        <v>#DIV/0!</v>
      </c>
      <c r="I85" s="25"/>
    </row>
    <row r="86" spans="1:9" ht="24.95" customHeight="1">
      <c r="A86" s="184" t="s">
        <v>68</v>
      </c>
      <c r="B86" s="184"/>
      <c r="C86" s="184"/>
      <c r="D86" s="184"/>
      <c r="E86" s="184"/>
      <c r="F86" s="184"/>
      <c r="G86" s="184"/>
      <c r="H86" s="184"/>
      <c r="I86" s="184"/>
    </row>
    <row r="87" spans="1:9" ht="20.100000000000001" customHeight="1">
      <c r="A87" s="23" t="s">
        <v>93</v>
      </c>
      <c r="B87" s="24">
        <v>1300</v>
      </c>
      <c r="C87" s="97">
        <f>C64</f>
        <v>-44</v>
      </c>
      <c r="D87" s="97">
        <f>D64</f>
        <v>504</v>
      </c>
      <c r="E87" s="97">
        <f>E64</f>
        <v>48</v>
      </c>
      <c r="F87" s="97">
        <f>F64</f>
        <v>504</v>
      </c>
      <c r="G87" s="133">
        <f t="shared" ref="G87:G93" si="4">F87-E87</f>
        <v>456</v>
      </c>
      <c r="H87" s="133">
        <f t="shared" si="3"/>
        <v>1050</v>
      </c>
      <c r="I87" s="25"/>
    </row>
    <row r="88" spans="1:9" ht="20.100000000000001" customHeight="1">
      <c r="A88" s="23" t="s">
        <v>114</v>
      </c>
      <c r="B88" s="24">
        <v>1301</v>
      </c>
      <c r="C88" s="97">
        <f>C100</f>
        <v>1061</v>
      </c>
      <c r="D88" s="97">
        <f>D100</f>
        <v>1295</v>
      </c>
      <c r="E88" s="97">
        <f>E100</f>
        <v>1131</v>
      </c>
      <c r="F88" s="97">
        <f>F100</f>
        <v>1295</v>
      </c>
      <c r="G88" s="133">
        <f t="shared" si="4"/>
        <v>164</v>
      </c>
      <c r="H88" s="133">
        <f t="shared" si="3"/>
        <v>114.50044208664897</v>
      </c>
      <c r="I88" s="25"/>
    </row>
    <row r="89" spans="1:9" ht="20.100000000000001" customHeight="1">
      <c r="A89" s="23" t="s">
        <v>115</v>
      </c>
      <c r="B89" s="24">
        <v>1302</v>
      </c>
      <c r="C89" s="97">
        <v>0</v>
      </c>
      <c r="D89" s="97">
        <f>D54</f>
        <v>2</v>
      </c>
      <c r="E89" s="97">
        <v>0</v>
      </c>
      <c r="F89" s="97">
        <f>F54</f>
        <v>2</v>
      </c>
      <c r="G89" s="133">
        <f t="shared" si="4"/>
        <v>2</v>
      </c>
      <c r="H89" s="169" t="e">
        <f t="shared" si="3"/>
        <v>#DIV/0!</v>
      </c>
      <c r="I89" s="25"/>
    </row>
    <row r="90" spans="1:9" ht="20.100000000000001" customHeight="1">
      <c r="A90" s="23" t="s">
        <v>116</v>
      </c>
      <c r="B90" s="24">
        <v>1303</v>
      </c>
      <c r="C90" s="97">
        <v>0</v>
      </c>
      <c r="D90" s="97">
        <f>D58</f>
        <v>0</v>
      </c>
      <c r="E90" s="97">
        <v>0</v>
      </c>
      <c r="F90" s="97">
        <f>F58</f>
        <v>0</v>
      </c>
      <c r="G90" s="133">
        <f t="shared" si="4"/>
        <v>0</v>
      </c>
      <c r="H90" s="169" t="e">
        <f t="shared" si="3"/>
        <v>#DIV/0!</v>
      </c>
      <c r="I90" s="25"/>
    </row>
    <row r="91" spans="1:9" ht="20.100000000000001" customHeight="1">
      <c r="A91" s="23" t="s">
        <v>117</v>
      </c>
      <c r="B91" s="24">
        <v>1304</v>
      </c>
      <c r="C91" s="97">
        <v>0</v>
      </c>
      <c r="D91" s="97">
        <f>D55</f>
        <v>0</v>
      </c>
      <c r="E91" s="97">
        <v>0</v>
      </c>
      <c r="F91" s="97">
        <f>F55</f>
        <v>0</v>
      </c>
      <c r="G91" s="133"/>
      <c r="H91" s="169" t="e">
        <f t="shared" si="3"/>
        <v>#DIV/0!</v>
      </c>
      <c r="I91" s="25"/>
    </row>
    <row r="92" spans="1:9" ht="20.100000000000001" customHeight="1">
      <c r="A92" s="23" t="s">
        <v>118</v>
      </c>
      <c r="B92" s="24">
        <v>1305</v>
      </c>
      <c r="C92" s="97">
        <f t="shared" ref="C92" si="5">C59</f>
        <v>-27</v>
      </c>
      <c r="D92" s="102">
        <f>D59</f>
        <v>-36</v>
      </c>
      <c r="E92" s="97">
        <f>E59</f>
        <v>-24</v>
      </c>
      <c r="F92" s="102">
        <f>F59</f>
        <v>-36</v>
      </c>
      <c r="G92" s="133">
        <f t="shared" si="4"/>
        <v>-12</v>
      </c>
      <c r="H92" s="133">
        <f t="shared" si="3"/>
        <v>150</v>
      </c>
      <c r="I92" s="25"/>
    </row>
    <row r="93" spans="1:9" s="3" customFormat="1" ht="20.100000000000001" customHeight="1">
      <c r="A93" s="28" t="s">
        <v>65</v>
      </c>
      <c r="B93" s="29">
        <v>1310</v>
      </c>
      <c r="C93" s="96">
        <f>C87+C88-C89-C90-C91-C92</f>
        <v>1044</v>
      </c>
      <c r="D93" s="96">
        <f>D87+D88-D89-D90-D91-D92</f>
        <v>1833</v>
      </c>
      <c r="E93" s="96">
        <f>E87+E88-E89-E90-E91-E92</f>
        <v>1203</v>
      </c>
      <c r="F93" s="96">
        <f>F87+F88-F89-F90-F91-F92</f>
        <v>1833</v>
      </c>
      <c r="G93" s="133">
        <f t="shared" si="4"/>
        <v>630</v>
      </c>
      <c r="H93" s="133">
        <f t="shared" si="3"/>
        <v>152.36907730673317</v>
      </c>
      <c r="I93" s="30"/>
    </row>
    <row r="94" spans="1:9" s="3" customFormat="1" ht="20.100000000000001" customHeight="1">
      <c r="A94" s="178" t="s">
        <v>80</v>
      </c>
      <c r="B94" s="179"/>
      <c r="C94" s="179"/>
      <c r="D94" s="179"/>
      <c r="E94" s="179"/>
      <c r="F94" s="179"/>
      <c r="G94" s="179"/>
      <c r="H94" s="179"/>
      <c r="I94" s="180"/>
    </row>
    <row r="95" spans="1:9" s="3" customFormat="1" ht="20.100000000000001" customHeight="1">
      <c r="A95" s="23" t="s">
        <v>94</v>
      </c>
      <c r="B95" s="24">
        <v>1400</v>
      </c>
      <c r="C95" s="147">
        <v>2905</v>
      </c>
      <c r="D95" s="97">
        <v>4669</v>
      </c>
      <c r="E95" s="97">
        <v>3106</v>
      </c>
      <c r="F95" s="97">
        <v>4669</v>
      </c>
      <c r="G95" s="133">
        <f t="shared" ref="G95:G102" si="6">F95-E95</f>
        <v>1563</v>
      </c>
      <c r="H95" s="133">
        <f t="shared" si="3"/>
        <v>150.3219575016098</v>
      </c>
      <c r="I95" s="25"/>
    </row>
    <row r="96" spans="1:9" s="3" customFormat="1" ht="20.100000000000001" customHeight="1">
      <c r="A96" s="23" t="s">
        <v>95</v>
      </c>
      <c r="B96" s="32">
        <v>1401</v>
      </c>
      <c r="C96" s="147">
        <v>0</v>
      </c>
      <c r="D96" s="104">
        <v>0</v>
      </c>
      <c r="E96" s="104">
        <v>0</v>
      </c>
      <c r="F96" s="104">
        <v>0</v>
      </c>
      <c r="G96" s="133">
        <f t="shared" si="6"/>
        <v>0</v>
      </c>
      <c r="H96" s="169">
        <v>0</v>
      </c>
      <c r="I96" s="27"/>
    </row>
    <row r="97" spans="1:9" s="3" customFormat="1" ht="20.100000000000001" customHeight="1">
      <c r="A97" s="23" t="s">
        <v>15</v>
      </c>
      <c r="B97" s="32">
        <v>1402</v>
      </c>
      <c r="C97" s="147">
        <v>753</v>
      </c>
      <c r="D97" s="166">
        <v>773</v>
      </c>
      <c r="E97" s="104">
        <v>850</v>
      </c>
      <c r="F97" s="166">
        <v>773</v>
      </c>
      <c r="G97" s="133">
        <f t="shared" si="6"/>
        <v>-77</v>
      </c>
      <c r="H97" s="133">
        <f t="shared" si="3"/>
        <v>90.941176470588232</v>
      </c>
      <c r="I97" s="27"/>
    </row>
    <row r="98" spans="1:9" s="3" customFormat="1" ht="20.100000000000001" customHeight="1">
      <c r="A98" s="23" t="s">
        <v>4</v>
      </c>
      <c r="B98" s="33">
        <v>1410</v>
      </c>
      <c r="C98" s="147">
        <v>11055</v>
      </c>
      <c r="D98" s="97">
        <v>15187</v>
      </c>
      <c r="E98" s="97">
        <v>18534</v>
      </c>
      <c r="F98" s="97">
        <v>15187</v>
      </c>
      <c r="G98" s="133">
        <f t="shared" si="6"/>
        <v>-3347</v>
      </c>
      <c r="H98" s="133">
        <f t="shared" si="3"/>
        <v>81.941297075644755</v>
      </c>
      <c r="I98" s="25"/>
    </row>
    <row r="99" spans="1:9" s="3" customFormat="1" ht="20.100000000000001" customHeight="1">
      <c r="A99" s="23" t="s">
        <v>5</v>
      </c>
      <c r="B99" s="33">
        <v>1420</v>
      </c>
      <c r="C99" s="147">
        <v>2091</v>
      </c>
      <c r="D99" s="97">
        <v>3183</v>
      </c>
      <c r="E99" s="97">
        <v>3692</v>
      </c>
      <c r="F99" s="97">
        <v>3183</v>
      </c>
      <c r="G99" s="133">
        <f t="shared" si="6"/>
        <v>-509</v>
      </c>
      <c r="H99" s="133">
        <f t="shared" si="3"/>
        <v>86.21343445287107</v>
      </c>
      <c r="I99" s="25"/>
    </row>
    <row r="100" spans="1:9" s="3" customFormat="1" ht="20.100000000000001" customHeight="1">
      <c r="A100" s="23" t="s">
        <v>6</v>
      </c>
      <c r="B100" s="33">
        <v>1430</v>
      </c>
      <c r="C100" s="147">
        <v>1061</v>
      </c>
      <c r="D100" s="97">
        <v>1295</v>
      </c>
      <c r="E100" s="97">
        <v>1131</v>
      </c>
      <c r="F100" s="97">
        <v>1295</v>
      </c>
      <c r="G100" s="133">
        <f t="shared" si="6"/>
        <v>164</v>
      </c>
      <c r="H100" s="133">
        <f t="shared" si="3"/>
        <v>114.50044208664897</v>
      </c>
      <c r="I100" s="25"/>
    </row>
    <row r="101" spans="1:9" s="3" customFormat="1" ht="20.100000000000001" customHeight="1">
      <c r="A101" s="23" t="s">
        <v>16</v>
      </c>
      <c r="B101" s="33">
        <v>1440</v>
      </c>
      <c r="C101" s="147">
        <v>2193</v>
      </c>
      <c r="D101" s="97">
        <v>2175</v>
      </c>
      <c r="E101" s="97">
        <v>2184</v>
      </c>
      <c r="F101" s="97">
        <v>2175</v>
      </c>
      <c r="G101" s="133">
        <f t="shared" si="6"/>
        <v>-9</v>
      </c>
      <c r="H101" s="133">
        <f t="shared" si="3"/>
        <v>99.587912087912088</v>
      </c>
      <c r="I101" s="25"/>
    </row>
    <row r="102" spans="1:9" s="3" customFormat="1">
      <c r="A102" s="28" t="s">
        <v>34</v>
      </c>
      <c r="B102" s="34">
        <v>1450</v>
      </c>
      <c r="C102" s="148">
        <f>SUM(C95,C98:C101)</f>
        <v>19305</v>
      </c>
      <c r="D102" s="96">
        <f>SUM(D95,D98:D101)</f>
        <v>26509</v>
      </c>
      <c r="E102" s="96">
        <f>SUM(E95,E98:E101)</f>
        <v>28647</v>
      </c>
      <c r="F102" s="96">
        <f>SUM(F95,F98:F101)</f>
        <v>26509</v>
      </c>
      <c r="G102" s="133">
        <f t="shared" si="6"/>
        <v>-2138</v>
      </c>
      <c r="H102" s="133">
        <f t="shared" si="3"/>
        <v>92.536740321848711</v>
      </c>
      <c r="I102" s="30"/>
    </row>
    <row r="103" spans="1:9" s="3" customFormat="1">
      <c r="A103" s="35"/>
      <c r="B103" s="36"/>
      <c r="C103" s="36"/>
      <c r="D103" s="36"/>
      <c r="E103" s="36"/>
      <c r="F103" s="36"/>
      <c r="G103" s="36"/>
      <c r="H103" s="36"/>
      <c r="I103" s="36"/>
    </row>
    <row r="104" spans="1:9" s="3" customFormat="1">
      <c r="A104" s="35"/>
      <c r="B104" s="36"/>
      <c r="C104" s="36"/>
      <c r="D104" s="36"/>
      <c r="E104" s="36"/>
      <c r="F104" s="36"/>
      <c r="G104" s="36"/>
      <c r="H104" s="36"/>
      <c r="I104" s="36"/>
    </row>
    <row r="105" spans="1:9">
      <c r="A105" s="37"/>
      <c r="B105" s="38"/>
      <c r="C105" s="38"/>
      <c r="D105" s="38"/>
      <c r="E105" s="38"/>
      <c r="F105" s="38"/>
      <c r="G105" s="38"/>
      <c r="H105" s="38"/>
      <c r="I105" s="38"/>
    </row>
    <row r="106" spans="1:9" ht="27.75" customHeight="1">
      <c r="A106" s="61" t="s">
        <v>170</v>
      </c>
      <c r="B106" s="39"/>
      <c r="C106" s="177" t="s">
        <v>55</v>
      </c>
      <c r="D106" s="177"/>
      <c r="E106" s="40"/>
      <c r="F106" s="186" t="s">
        <v>171</v>
      </c>
      <c r="G106" s="186"/>
      <c r="H106" s="61"/>
      <c r="I106" s="41"/>
    </row>
    <row r="107" spans="1:9" s="1" customFormat="1">
      <c r="A107" s="57" t="s">
        <v>157</v>
      </c>
      <c r="B107" s="41"/>
      <c r="C107" s="175" t="s">
        <v>97</v>
      </c>
      <c r="D107" s="175"/>
      <c r="E107" s="41"/>
      <c r="F107" s="176" t="s">
        <v>98</v>
      </c>
      <c r="G107" s="176"/>
      <c r="H107" s="176"/>
      <c r="I107" s="42"/>
    </row>
    <row r="108" spans="1:9">
      <c r="A108" s="37"/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7"/>
      <c r="B109" s="38"/>
      <c r="C109" s="38"/>
      <c r="D109" s="38"/>
      <c r="E109" s="38"/>
      <c r="F109" s="38"/>
      <c r="G109" s="38"/>
      <c r="H109" s="38"/>
      <c r="I109" s="38"/>
    </row>
    <row r="110" spans="1:9">
      <c r="A110" s="37"/>
      <c r="B110" s="38"/>
      <c r="C110" s="38"/>
      <c r="D110" s="38"/>
      <c r="E110" s="38"/>
      <c r="F110" s="38"/>
      <c r="G110" s="38"/>
      <c r="H110" s="38"/>
      <c r="I110" s="38"/>
    </row>
    <row r="111" spans="1:9">
      <c r="A111" s="37"/>
      <c r="B111" s="38"/>
      <c r="C111" s="38"/>
      <c r="D111" s="38"/>
      <c r="E111" s="38"/>
      <c r="F111" s="38"/>
      <c r="G111" s="38"/>
      <c r="H111" s="38"/>
      <c r="I111" s="38"/>
    </row>
    <row r="112" spans="1:9">
      <c r="A112" s="37"/>
      <c r="B112" s="38"/>
      <c r="C112" s="38"/>
      <c r="D112" s="38"/>
      <c r="E112" s="38"/>
      <c r="F112" s="38"/>
      <c r="G112" s="38"/>
      <c r="H112" s="38"/>
      <c r="I112" s="38"/>
    </row>
    <row r="113" spans="1:9">
      <c r="A113" s="37"/>
      <c r="B113" s="38"/>
      <c r="C113" s="38"/>
      <c r="D113" s="38"/>
      <c r="E113" s="38"/>
      <c r="F113" s="38"/>
      <c r="G113" s="38"/>
      <c r="H113" s="38"/>
      <c r="I113" s="38"/>
    </row>
    <row r="114" spans="1:9">
      <c r="A114" s="37"/>
      <c r="B114" s="38"/>
      <c r="C114" s="38"/>
      <c r="D114" s="38"/>
      <c r="E114" s="38"/>
      <c r="F114" s="38"/>
      <c r="G114" s="38"/>
      <c r="H114" s="38"/>
      <c r="I114" s="38"/>
    </row>
    <row r="115" spans="1:9">
      <c r="A115" s="9"/>
    </row>
    <row r="116" spans="1:9">
      <c r="A116" s="9"/>
    </row>
    <row r="117" spans="1:9">
      <c r="A117" s="9"/>
    </row>
    <row r="118" spans="1:9">
      <c r="A118" s="9"/>
    </row>
    <row r="119" spans="1:9">
      <c r="A119" s="9"/>
    </row>
    <row r="120" spans="1:9">
      <c r="A120" s="9"/>
    </row>
    <row r="121" spans="1:9">
      <c r="A121" s="9"/>
    </row>
    <row r="122" spans="1:9">
      <c r="A122" s="9"/>
    </row>
    <row r="123" spans="1:9">
      <c r="A123" s="9"/>
    </row>
    <row r="124" spans="1:9">
      <c r="A124" s="9"/>
    </row>
    <row r="125" spans="1:9">
      <c r="A125" s="9"/>
    </row>
    <row r="126" spans="1:9">
      <c r="A126" s="9"/>
    </row>
    <row r="127" spans="1:9">
      <c r="A127" s="9"/>
    </row>
    <row r="128" spans="1:9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>
      <c r="A133" s="9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  <row r="261" spans="1:1">
      <c r="A261" s="15"/>
    </row>
    <row r="262" spans="1:1">
      <c r="A262" s="15"/>
    </row>
    <row r="263" spans="1:1">
      <c r="A263" s="15"/>
    </row>
    <row r="264" spans="1:1">
      <c r="A264" s="15"/>
    </row>
    <row r="265" spans="1:1">
      <c r="A265" s="15"/>
    </row>
    <row r="266" spans="1:1">
      <c r="A266" s="15"/>
    </row>
    <row r="267" spans="1:1">
      <c r="A267" s="15"/>
    </row>
    <row r="268" spans="1:1">
      <c r="A268" s="15"/>
    </row>
    <row r="269" spans="1:1">
      <c r="A269" s="15"/>
    </row>
    <row r="270" spans="1:1">
      <c r="A270" s="15"/>
    </row>
    <row r="271" spans="1:1">
      <c r="A271" s="15"/>
    </row>
    <row r="272" spans="1:1">
      <c r="A272" s="15"/>
    </row>
    <row r="273" spans="1:1">
      <c r="A273" s="15"/>
    </row>
    <row r="274" spans="1:1">
      <c r="A274" s="15"/>
    </row>
    <row r="275" spans="1:1">
      <c r="A275" s="15"/>
    </row>
    <row r="276" spans="1:1">
      <c r="A276" s="15"/>
    </row>
    <row r="277" spans="1:1">
      <c r="A277" s="15"/>
    </row>
    <row r="278" spans="1:1">
      <c r="A278" s="15"/>
    </row>
    <row r="279" spans="1:1">
      <c r="A279" s="15"/>
    </row>
    <row r="280" spans="1:1">
      <c r="A280" s="15"/>
    </row>
    <row r="281" spans="1:1">
      <c r="A281" s="15"/>
    </row>
    <row r="282" spans="1:1">
      <c r="A282" s="15"/>
    </row>
    <row r="283" spans="1:1">
      <c r="A283" s="15"/>
    </row>
    <row r="284" spans="1:1">
      <c r="A284" s="15"/>
    </row>
    <row r="285" spans="1:1">
      <c r="A285" s="15"/>
    </row>
    <row r="286" spans="1:1">
      <c r="A286" s="15"/>
    </row>
    <row r="287" spans="1:1">
      <c r="A287" s="15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  <row r="312" spans="1:1">
      <c r="A312" s="15"/>
    </row>
    <row r="313" spans="1:1">
      <c r="A313" s="15"/>
    </row>
    <row r="314" spans="1:1">
      <c r="A314" s="15"/>
    </row>
    <row r="315" spans="1:1">
      <c r="A315" s="15"/>
    </row>
    <row r="316" spans="1:1">
      <c r="A316" s="15"/>
    </row>
    <row r="317" spans="1:1">
      <c r="A317" s="15"/>
    </row>
    <row r="318" spans="1:1">
      <c r="A318" s="15"/>
    </row>
    <row r="319" spans="1:1">
      <c r="A319" s="15"/>
    </row>
    <row r="320" spans="1:1">
      <c r="A320" s="15"/>
    </row>
    <row r="321" spans="1:1">
      <c r="A321" s="15"/>
    </row>
    <row r="322" spans="1:1">
      <c r="A322" s="15"/>
    </row>
    <row r="323" spans="1:1">
      <c r="A323" s="15"/>
    </row>
    <row r="324" spans="1:1">
      <c r="A324" s="15"/>
    </row>
    <row r="325" spans="1:1">
      <c r="A325" s="15"/>
    </row>
    <row r="326" spans="1:1">
      <c r="A326" s="15"/>
    </row>
    <row r="327" spans="1:1">
      <c r="A327" s="15"/>
    </row>
    <row r="328" spans="1:1">
      <c r="A328" s="15"/>
    </row>
    <row r="329" spans="1:1">
      <c r="A329" s="15"/>
    </row>
    <row r="330" spans="1:1">
      <c r="A330" s="15"/>
    </row>
    <row r="331" spans="1:1">
      <c r="A331" s="15"/>
    </row>
    <row r="332" spans="1:1">
      <c r="A332" s="15"/>
    </row>
  </sheetData>
  <mergeCells count="15">
    <mergeCell ref="D2:E2"/>
    <mergeCell ref="B3:G3"/>
    <mergeCell ref="C5:F5"/>
    <mergeCell ref="C107:D107"/>
    <mergeCell ref="F107:H107"/>
    <mergeCell ref="C106:D106"/>
    <mergeCell ref="A94:I94"/>
    <mergeCell ref="C7:D7"/>
    <mergeCell ref="E7:I7"/>
    <mergeCell ref="B7:B8"/>
    <mergeCell ref="A7:A8"/>
    <mergeCell ref="A10:I10"/>
    <mergeCell ref="A86:I86"/>
    <mergeCell ref="C4:F4"/>
    <mergeCell ref="F106:G106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55" orientation="landscape" verticalDpi="300" r:id="rId1"/>
  <headerFooter alignWithMargins="0"/>
  <ignoredErrors>
    <ignoredError sqref="H93 H95 G79:G82 G22:G49 G74:G76 G50:G52 G13:G21 G72 H58:H63 G64:G70 H12:H57 H64:H85 G58:G63 H88:H89 F93:G93 G90:G92 H90:H92 D93 H97:H102" evalError="1"/>
    <ignoredError sqref="D102 E102:F10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G290"/>
  <sheetViews>
    <sheetView topLeftCell="A37" zoomScale="80" zoomScaleNormal="80" workbookViewId="0">
      <selection activeCell="F49" sqref="F49"/>
    </sheetView>
  </sheetViews>
  <sheetFormatPr defaultRowHeight="18.75"/>
  <cols>
    <col min="1" max="1" width="68.28515625" style="2" customWidth="1"/>
    <col min="2" max="2" width="11.140625" style="62" customWidth="1"/>
    <col min="3" max="3" width="16.85546875" style="62" customWidth="1"/>
    <col min="4" max="4" width="16.7109375" style="62" customWidth="1"/>
    <col min="5" max="5" width="15.7109375" style="62" customWidth="1"/>
    <col min="6" max="6" width="19.140625" style="2" customWidth="1"/>
    <col min="7" max="7" width="18.85546875" style="2" customWidth="1"/>
    <col min="8" max="16384" width="9.140625" style="2"/>
  </cols>
  <sheetData>
    <row r="2" spans="1:7">
      <c r="A2" s="189" t="s">
        <v>158</v>
      </c>
      <c r="B2" s="189"/>
      <c r="C2" s="189"/>
      <c r="D2" s="189"/>
      <c r="E2" s="189"/>
      <c r="F2" s="189"/>
      <c r="G2" s="189"/>
    </row>
    <row r="3" spans="1:7">
      <c r="A3" s="10"/>
      <c r="B3" s="18"/>
      <c r="C3" s="10"/>
      <c r="D3" s="10"/>
      <c r="E3" s="18"/>
      <c r="F3" s="10"/>
      <c r="G3" s="10" t="s">
        <v>168</v>
      </c>
    </row>
    <row r="4" spans="1:7" ht="93" customHeight="1">
      <c r="A4" s="71" t="s">
        <v>96</v>
      </c>
      <c r="B4" s="72" t="s">
        <v>7</v>
      </c>
      <c r="C4" s="72" t="s">
        <v>256</v>
      </c>
      <c r="D4" s="72" t="s">
        <v>258</v>
      </c>
      <c r="E4" s="70" t="s">
        <v>257</v>
      </c>
      <c r="F4" s="72" t="s">
        <v>259</v>
      </c>
      <c r="G4" s="72" t="s">
        <v>260</v>
      </c>
    </row>
    <row r="5" spans="1:7" ht="18" customHeight="1">
      <c r="A5" s="71">
        <v>1</v>
      </c>
      <c r="B5" s="72">
        <v>2</v>
      </c>
      <c r="C5" s="72">
        <v>3</v>
      </c>
      <c r="D5" s="72">
        <v>4</v>
      </c>
      <c r="E5" s="72">
        <v>5</v>
      </c>
      <c r="F5" s="72">
        <v>6</v>
      </c>
      <c r="G5" s="72">
        <v>7</v>
      </c>
    </row>
    <row r="6" spans="1:7" s="58" customFormat="1" ht="39.75" customHeight="1">
      <c r="A6" s="73" t="s">
        <v>69</v>
      </c>
      <c r="B6" s="74"/>
      <c r="C6" s="75"/>
      <c r="D6" s="75"/>
      <c r="E6" s="75"/>
      <c r="F6" s="75"/>
      <c r="G6" s="75"/>
    </row>
    <row r="7" spans="1:7" s="1" customFormat="1" ht="27" customHeight="1">
      <c r="A7" s="73" t="s">
        <v>109</v>
      </c>
      <c r="B7" s="76">
        <v>1018</v>
      </c>
      <c r="C7" s="134">
        <f>SUM(C8:C22)</f>
        <v>-575</v>
      </c>
      <c r="D7" s="96">
        <f>SUM(D8:D22)</f>
        <v>-600</v>
      </c>
      <c r="E7" s="134">
        <f>SUM(E8:E23)</f>
        <v>-924</v>
      </c>
      <c r="F7" s="96">
        <f>E7-C7</f>
        <v>-349</v>
      </c>
      <c r="G7" s="96">
        <f>E7-D7</f>
        <v>-324</v>
      </c>
    </row>
    <row r="8" spans="1:7" s="1" customFormat="1" ht="19.5" customHeight="1">
      <c r="A8" s="127" t="s">
        <v>206</v>
      </c>
      <c r="B8" s="126"/>
      <c r="C8" s="105">
        <v>-3</v>
      </c>
      <c r="D8" s="97">
        <v>-3</v>
      </c>
      <c r="E8" s="105">
        <v>0</v>
      </c>
      <c r="F8" s="97">
        <f t="shared" ref="F8" si="0">E8-C8</f>
        <v>3</v>
      </c>
      <c r="G8" s="97">
        <f t="shared" ref="G8" si="1">E8-D8</f>
        <v>3</v>
      </c>
    </row>
    <row r="9" spans="1:7" s="1" customFormat="1" ht="20.100000000000001" customHeight="1">
      <c r="A9" s="118" t="s">
        <v>19</v>
      </c>
      <c r="B9" s="72"/>
      <c r="C9" s="105">
        <v>-6</v>
      </c>
      <c r="D9" s="97">
        <v>-4</v>
      </c>
      <c r="E9" s="105">
        <v>-1</v>
      </c>
      <c r="F9" s="97">
        <f t="shared" ref="F9:F19" si="2">E9-C9</f>
        <v>5</v>
      </c>
      <c r="G9" s="97">
        <f t="shared" ref="G9:G19" si="3">E9-D9</f>
        <v>3</v>
      </c>
    </row>
    <row r="10" spans="1:7" s="1" customFormat="1" ht="20.100000000000001" customHeight="1">
      <c r="A10" s="118" t="s">
        <v>207</v>
      </c>
      <c r="B10" s="122"/>
      <c r="C10" s="97">
        <v>-26</v>
      </c>
      <c r="D10" s="97">
        <v>-27</v>
      </c>
      <c r="E10" s="105">
        <v>-25</v>
      </c>
      <c r="F10" s="97">
        <f t="shared" ref="F10:F17" si="4">E10-C10</f>
        <v>1</v>
      </c>
      <c r="G10" s="97">
        <f t="shared" ref="G10:G17" si="5">E10-D10</f>
        <v>2</v>
      </c>
    </row>
    <row r="11" spans="1:7" s="1" customFormat="1" ht="20.100000000000001" customHeight="1">
      <c r="A11" s="118" t="s">
        <v>208</v>
      </c>
      <c r="B11" s="122"/>
      <c r="C11" s="97">
        <v>-165</v>
      </c>
      <c r="D11" s="97">
        <v>-162</v>
      </c>
      <c r="E11" s="105">
        <v>-243</v>
      </c>
      <c r="F11" s="97">
        <f t="shared" si="4"/>
        <v>-78</v>
      </c>
      <c r="G11" s="97">
        <f t="shared" si="5"/>
        <v>-81</v>
      </c>
    </row>
    <row r="12" spans="1:7" s="1" customFormat="1" ht="40.5" customHeight="1">
      <c r="A12" s="118" t="s">
        <v>209</v>
      </c>
      <c r="B12" s="122"/>
      <c r="C12" s="97">
        <v>-1</v>
      </c>
      <c r="D12" s="97">
        <v>-4</v>
      </c>
      <c r="E12" s="105">
        <v>-1</v>
      </c>
      <c r="F12" s="97">
        <f t="shared" si="4"/>
        <v>0</v>
      </c>
      <c r="G12" s="97">
        <f t="shared" si="5"/>
        <v>3</v>
      </c>
    </row>
    <row r="13" spans="1:7" s="1" customFormat="1" ht="20.100000000000001" customHeight="1">
      <c r="A13" s="118" t="s">
        <v>210</v>
      </c>
      <c r="B13" s="122"/>
      <c r="C13" s="97">
        <v>-9</v>
      </c>
      <c r="D13" s="97">
        <v>-6</v>
      </c>
      <c r="E13" s="105">
        <v>-8</v>
      </c>
      <c r="F13" s="97">
        <f t="shared" si="4"/>
        <v>1</v>
      </c>
      <c r="G13" s="97">
        <f t="shared" si="5"/>
        <v>-2</v>
      </c>
    </row>
    <row r="14" spans="1:7" s="1" customFormat="1" ht="20.100000000000001" customHeight="1">
      <c r="A14" s="118" t="s">
        <v>211</v>
      </c>
      <c r="B14" s="122"/>
      <c r="C14" s="97">
        <v>-365</v>
      </c>
      <c r="D14" s="97">
        <v>-394</v>
      </c>
      <c r="E14" s="105">
        <v>-439</v>
      </c>
      <c r="F14" s="97">
        <f t="shared" si="4"/>
        <v>-74</v>
      </c>
      <c r="G14" s="97">
        <f t="shared" si="5"/>
        <v>-45</v>
      </c>
    </row>
    <row r="15" spans="1:7" s="1" customFormat="1" ht="20.100000000000001" customHeight="1">
      <c r="A15" s="121" t="s">
        <v>212</v>
      </c>
      <c r="B15" s="122"/>
      <c r="C15" s="97">
        <v>0</v>
      </c>
      <c r="D15" s="97">
        <v>0</v>
      </c>
      <c r="E15" s="105">
        <v>-18</v>
      </c>
      <c r="F15" s="97">
        <f t="shared" si="4"/>
        <v>-18</v>
      </c>
      <c r="G15" s="97">
        <f t="shared" si="5"/>
        <v>-18</v>
      </c>
    </row>
    <row r="16" spans="1:7" s="1" customFormat="1" ht="20.100000000000001" customHeight="1">
      <c r="A16" s="121" t="s">
        <v>213</v>
      </c>
      <c r="B16" s="122"/>
      <c r="C16" s="97">
        <v>0</v>
      </c>
      <c r="D16" s="97">
        <v>0</v>
      </c>
      <c r="E16" s="105">
        <v>-4</v>
      </c>
      <c r="F16" s="97">
        <f t="shared" si="4"/>
        <v>-4</v>
      </c>
      <c r="G16" s="97">
        <f t="shared" si="5"/>
        <v>-4</v>
      </c>
    </row>
    <row r="17" spans="1:7" s="1" customFormat="1" ht="20.100000000000001" customHeight="1">
      <c r="A17" s="121" t="s">
        <v>217</v>
      </c>
      <c r="B17" s="122"/>
      <c r="C17" s="97">
        <v>0</v>
      </c>
      <c r="D17" s="97">
        <v>0</v>
      </c>
      <c r="E17" s="105">
        <v>-14</v>
      </c>
      <c r="F17" s="97">
        <f t="shared" si="4"/>
        <v>-14</v>
      </c>
      <c r="G17" s="97">
        <f t="shared" si="5"/>
        <v>-14</v>
      </c>
    </row>
    <row r="18" spans="1:7" s="1" customFormat="1" ht="20.100000000000001" customHeight="1">
      <c r="A18" s="77" t="s">
        <v>214</v>
      </c>
      <c r="B18" s="72"/>
      <c r="C18" s="97">
        <v>0</v>
      </c>
      <c r="D18" s="97">
        <v>0</v>
      </c>
      <c r="E18" s="105">
        <v>-19</v>
      </c>
      <c r="F18" s="97">
        <f t="shared" si="2"/>
        <v>-19</v>
      </c>
      <c r="G18" s="97">
        <f t="shared" si="3"/>
        <v>-19</v>
      </c>
    </row>
    <row r="19" spans="1:7" s="1" customFormat="1" ht="40.5" customHeight="1">
      <c r="A19" s="77" t="s">
        <v>215</v>
      </c>
      <c r="B19" s="72"/>
      <c r="C19" s="97">
        <v>0</v>
      </c>
      <c r="D19" s="97">
        <v>0</v>
      </c>
      <c r="E19" s="105">
        <v>-94</v>
      </c>
      <c r="F19" s="97">
        <f t="shared" si="2"/>
        <v>-94</v>
      </c>
      <c r="G19" s="97">
        <f t="shared" si="3"/>
        <v>-94</v>
      </c>
    </row>
    <row r="20" spans="1:7" s="1" customFormat="1" ht="20.100000000000001" customHeight="1">
      <c r="A20" s="77" t="s">
        <v>216</v>
      </c>
      <c r="B20" s="72"/>
      <c r="C20" s="97">
        <v>0</v>
      </c>
      <c r="D20" s="97">
        <v>0</v>
      </c>
      <c r="E20" s="105">
        <v>-4</v>
      </c>
      <c r="F20" s="97">
        <f t="shared" ref="F20:F46" si="6">E20-C20</f>
        <v>-4</v>
      </c>
      <c r="G20" s="97">
        <f t="shared" ref="G20:G46" si="7">E20-D20</f>
        <v>-4</v>
      </c>
    </row>
    <row r="21" spans="1:7" s="1" customFormat="1" ht="20.100000000000001" customHeight="1">
      <c r="A21" s="77" t="s">
        <v>218</v>
      </c>
      <c r="B21" s="72"/>
      <c r="C21" s="97">
        <v>0</v>
      </c>
      <c r="D21" s="97">
        <v>0</v>
      </c>
      <c r="E21" s="105">
        <v>-16</v>
      </c>
      <c r="F21" s="97">
        <f t="shared" si="6"/>
        <v>-16</v>
      </c>
      <c r="G21" s="97">
        <f t="shared" si="7"/>
        <v>-16</v>
      </c>
    </row>
    <row r="22" spans="1:7" s="1" customFormat="1" ht="20.100000000000001" customHeight="1">
      <c r="A22" s="77" t="s">
        <v>219</v>
      </c>
      <c r="B22" s="72"/>
      <c r="C22" s="97">
        <v>0</v>
      </c>
      <c r="D22" s="97">
        <v>0</v>
      </c>
      <c r="E22" s="105">
        <v>-1</v>
      </c>
      <c r="F22" s="97">
        <f t="shared" si="6"/>
        <v>-1</v>
      </c>
      <c r="G22" s="97">
        <f t="shared" si="7"/>
        <v>-1</v>
      </c>
    </row>
    <row r="23" spans="1:7" s="1" customFormat="1" ht="20.100000000000001" customHeight="1">
      <c r="A23" s="161" t="s">
        <v>274</v>
      </c>
      <c r="B23" s="167"/>
      <c r="C23" s="97">
        <v>0</v>
      </c>
      <c r="D23" s="97">
        <v>0</v>
      </c>
      <c r="E23" s="164">
        <v>-37</v>
      </c>
      <c r="F23" s="97">
        <f t="shared" ref="F23" si="8">E23-C23</f>
        <v>-37</v>
      </c>
      <c r="G23" s="97">
        <f t="shared" ref="G23" si="9">E23-D23</f>
        <v>-37</v>
      </c>
    </row>
    <row r="24" spans="1:7" s="58" customFormat="1" ht="20.100000000000001" customHeight="1">
      <c r="A24" s="73" t="s">
        <v>159</v>
      </c>
      <c r="B24" s="74">
        <v>1051</v>
      </c>
      <c r="C24" s="96">
        <f>SUM(C25:C38)</f>
        <v>-220</v>
      </c>
      <c r="D24" s="96">
        <f>SUM(D25:D38)</f>
        <v>-245</v>
      </c>
      <c r="E24" s="134">
        <f>SUM(E25:E38)</f>
        <v>-263</v>
      </c>
      <c r="F24" s="96">
        <f>SUM(F25:F38)</f>
        <v>-43</v>
      </c>
      <c r="G24" s="96">
        <f>SUM(G25:G38)</f>
        <v>-18</v>
      </c>
    </row>
    <row r="25" spans="1:7" ht="20.100000000000001" customHeight="1">
      <c r="A25" s="77" t="s">
        <v>178</v>
      </c>
      <c r="B25" s="79"/>
      <c r="C25" s="97">
        <v>0</v>
      </c>
      <c r="D25" s="97">
        <v>0</v>
      </c>
      <c r="E25" s="105">
        <v>-14</v>
      </c>
      <c r="F25" s="97">
        <f t="shared" si="6"/>
        <v>-14</v>
      </c>
      <c r="G25" s="97">
        <f t="shared" si="7"/>
        <v>-14</v>
      </c>
    </row>
    <row r="26" spans="1:7" ht="20.100000000000001" customHeight="1">
      <c r="A26" s="77" t="s">
        <v>179</v>
      </c>
      <c r="B26" s="79"/>
      <c r="C26" s="97">
        <v>-9</v>
      </c>
      <c r="D26" s="97">
        <v>-16</v>
      </c>
      <c r="E26" s="105">
        <v>-12</v>
      </c>
      <c r="F26" s="97">
        <f t="shared" si="6"/>
        <v>-3</v>
      </c>
      <c r="G26" s="97">
        <f t="shared" si="7"/>
        <v>4</v>
      </c>
    </row>
    <row r="27" spans="1:7" ht="20.100000000000001" customHeight="1">
      <c r="A27" s="77" t="s">
        <v>180</v>
      </c>
      <c r="B27" s="79"/>
      <c r="C27" s="97">
        <v>-5</v>
      </c>
      <c r="D27" s="97">
        <v>-8</v>
      </c>
      <c r="E27" s="105">
        <v>-4</v>
      </c>
      <c r="F27" s="97">
        <f t="shared" si="6"/>
        <v>1</v>
      </c>
      <c r="G27" s="97">
        <f t="shared" si="7"/>
        <v>4</v>
      </c>
    </row>
    <row r="28" spans="1:7" s="106" customFormat="1" ht="20.100000000000001" customHeight="1">
      <c r="A28" s="108" t="s">
        <v>182</v>
      </c>
      <c r="B28" s="109"/>
      <c r="C28" s="97">
        <v>-7</v>
      </c>
      <c r="D28" s="97">
        <v>-9</v>
      </c>
      <c r="E28" s="105">
        <v>-10</v>
      </c>
      <c r="F28" s="97">
        <f t="shared" si="6"/>
        <v>-3</v>
      </c>
      <c r="G28" s="97">
        <f t="shared" si="7"/>
        <v>-1</v>
      </c>
    </row>
    <row r="29" spans="1:7" s="106" customFormat="1" ht="20.100000000000001" customHeight="1">
      <c r="A29" s="108" t="s">
        <v>181</v>
      </c>
      <c r="B29" s="109"/>
      <c r="C29" s="97">
        <v>-107</v>
      </c>
      <c r="D29" s="97">
        <v>-107</v>
      </c>
      <c r="E29" s="105">
        <v>-51</v>
      </c>
      <c r="F29" s="97">
        <f t="shared" si="6"/>
        <v>56</v>
      </c>
      <c r="G29" s="97">
        <f t="shared" si="7"/>
        <v>56</v>
      </c>
    </row>
    <row r="30" spans="1:7" s="107" customFormat="1" ht="20.100000000000001" customHeight="1">
      <c r="A30" s="110" t="s">
        <v>183</v>
      </c>
      <c r="B30" s="111"/>
      <c r="C30" s="97">
        <v>-41</v>
      </c>
      <c r="D30" s="97">
        <v>-54</v>
      </c>
      <c r="E30" s="105">
        <v>-66</v>
      </c>
      <c r="F30" s="97">
        <f t="shared" si="6"/>
        <v>-25</v>
      </c>
      <c r="G30" s="97">
        <f t="shared" si="7"/>
        <v>-12</v>
      </c>
    </row>
    <row r="31" spans="1:7" s="107" customFormat="1" ht="20.100000000000001" customHeight="1">
      <c r="A31" s="110" t="s">
        <v>184</v>
      </c>
      <c r="B31" s="111"/>
      <c r="C31" s="97">
        <v>-2</v>
      </c>
      <c r="D31" s="97">
        <v>-4</v>
      </c>
      <c r="E31" s="105">
        <v>0</v>
      </c>
      <c r="F31" s="97">
        <f t="shared" si="6"/>
        <v>2</v>
      </c>
      <c r="G31" s="97">
        <f t="shared" si="7"/>
        <v>4</v>
      </c>
    </row>
    <row r="32" spans="1:7" s="107" customFormat="1" ht="20.100000000000001" customHeight="1">
      <c r="A32" s="110" t="s">
        <v>185</v>
      </c>
      <c r="B32" s="111"/>
      <c r="C32" s="97">
        <v>-39</v>
      </c>
      <c r="D32" s="97">
        <v>-38</v>
      </c>
      <c r="E32" s="105">
        <v>-60</v>
      </c>
      <c r="F32" s="97">
        <f t="shared" si="6"/>
        <v>-21</v>
      </c>
      <c r="G32" s="97">
        <f t="shared" si="7"/>
        <v>-22</v>
      </c>
    </row>
    <row r="33" spans="1:7" s="107" customFormat="1" ht="20.100000000000001" customHeight="1">
      <c r="A33" s="110" t="s">
        <v>186</v>
      </c>
      <c r="B33" s="111"/>
      <c r="C33" s="97">
        <v>-1</v>
      </c>
      <c r="D33" s="97">
        <v>0</v>
      </c>
      <c r="E33" s="105">
        <v>0</v>
      </c>
      <c r="F33" s="97">
        <f t="shared" si="6"/>
        <v>1</v>
      </c>
      <c r="G33" s="97">
        <f t="shared" si="7"/>
        <v>0</v>
      </c>
    </row>
    <row r="34" spans="1:7" s="107" customFormat="1" ht="41.25" customHeight="1">
      <c r="A34" s="110" t="s">
        <v>187</v>
      </c>
      <c r="B34" s="111"/>
      <c r="C34" s="97">
        <v>-2</v>
      </c>
      <c r="D34" s="97">
        <v>-4</v>
      </c>
      <c r="E34" s="105">
        <v>-1</v>
      </c>
      <c r="F34" s="97">
        <f t="shared" si="6"/>
        <v>1</v>
      </c>
      <c r="G34" s="97">
        <f t="shared" si="7"/>
        <v>3</v>
      </c>
    </row>
    <row r="35" spans="1:7" s="107" customFormat="1" ht="20.100000000000001" customHeight="1">
      <c r="A35" s="110" t="s">
        <v>188</v>
      </c>
      <c r="B35" s="111"/>
      <c r="C35" s="97">
        <v>-1</v>
      </c>
      <c r="D35" s="97">
        <v>0</v>
      </c>
      <c r="E35" s="105">
        <v>0</v>
      </c>
      <c r="F35" s="97">
        <f t="shared" si="6"/>
        <v>1</v>
      </c>
      <c r="G35" s="97">
        <f t="shared" si="7"/>
        <v>0</v>
      </c>
    </row>
    <row r="36" spans="1:7" s="160" customFormat="1" ht="20.100000000000001" customHeight="1">
      <c r="A36" s="161" t="s">
        <v>276</v>
      </c>
      <c r="B36" s="162"/>
      <c r="C36" s="163">
        <v>0</v>
      </c>
      <c r="D36" s="163">
        <v>0</v>
      </c>
      <c r="E36" s="164">
        <v>-22</v>
      </c>
      <c r="F36" s="163">
        <f t="shared" si="6"/>
        <v>-22</v>
      </c>
      <c r="G36" s="163">
        <f t="shared" si="7"/>
        <v>-22</v>
      </c>
    </row>
    <row r="37" spans="1:7" s="107" customFormat="1" ht="39" customHeight="1">
      <c r="A37" s="110" t="s">
        <v>189</v>
      </c>
      <c r="B37" s="111"/>
      <c r="C37" s="97">
        <v>-1</v>
      </c>
      <c r="D37" s="97">
        <v>0</v>
      </c>
      <c r="E37" s="105">
        <v>0</v>
      </c>
      <c r="F37" s="97">
        <f t="shared" si="6"/>
        <v>1</v>
      </c>
      <c r="G37" s="97">
        <f t="shared" si="7"/>
        <v>0</v>
      </c>
    </row>
    <row r="38" spans="1:7" s="107" customFormat="1" ht="20.100000000000001" customHeight="1">
      <c r="A38" s="110" t="s">
        <v>190</v>
      </c>
      <c r="B38" s="111"/>
      <c r="C38" s="97">
        <v>-5</v>
      </c>
      <c r="D38" s="97">
        <v>-5</v>
      </c>
      <c r="E38" s="105">
        <v>-23</v>
      </c>
      <c r="F38" s="97">
        <f t="shared" si="6"/>
        <v>-18</v>
      </c>
      <c r="G38" s="97">
        <f t="shared" si="7"/>
        <v>-18</v>
      </c>
    </row>
    <row r="39" spans="1:7" s="139" customFormat="1" ht="20.100000000000001" customHeight="1">
      <c r="A39" s="112" t="s">
        <v>79</v>
      </c>
      <c r="B39" s="113">
        <v>1060</v>
      </c>
      <c r="C39" s="154"/>
      <c r="D39" s="154"/>
      <c r="E39" s="165"/>
      <c r="F39" s="154"/>
      <c r="G39" s="154"/>
    </row>
    <row r="40" spans="1:7" s="139" customFormat="1" ht="20.100000000000001" customHeight="1">
      <c r="A40" s="152" t="s">
        <v>265</v>
      </c>
      <c r="B40" s="153">
        <v>1067</v>
      </c>
      <c r="C40" s="155">
        <f>SUM(C41:C42)</f>
        <v>-30</v>
      </c>
      <c r="D40" s="154">
        <v>0</v>
      </c>
      <c r="E40" s="168">
        <f>SUM(E41:E43)</f>
        <v>-17</v>
      </c>
      <c r="F40" s="97">
        <f t="shared" ref="F40:F43" si="10">E40-C40</f>
        <v>13</v>
      </c>
      <c r="G40" s="97">
        <f t="shared" ref="G40:G43" si="11">E40-D40</f>
        <v>-17</v>
      </c>
    </row>
    <row r="41" spans="1:7" s="139" customFormat="1" ht="20.100000000000001" customHeight="1">
      <c r="A41" s="152" t="s">
        <v>266</v>
      </c>
      <c r="B41" s="153"/>
      <c r="C41" s="154">
        <v>-1</v>
      </c>
      <c r="D41" s="154">
        <v>0</v>
      </c>
      <c r="E41" s="165">
        <v>0</v>
      </c>
      <c r="F41" s="97">
        <f t="shared" si="10"/>
        <v>1</v>
      </c>
      <c r="G41" s="97">
        <f t="shared" si="11"/>
        <v>0</v>
      </c>
    </row>
    <row r="42" spans="1:7" s="139" customFormat="1" ht="42" customHeight="1">
      <c r="A42" s="152" t="s">
        <v>267</v>
      </c>
      <c r="B42" s="153"/>
      <c r="C42" s="154">
        <v>-29</v>
      </c>
      <c r="D42" s="154">
        <v>0</v>
      </c>
      <c r="E42" s="165">
        <v>0</v>
      </c>
      <c r="F42" s="97">
        <f t="shared" si="10"/>
        <v>29</v>
      </c>
      <c r="G42" s="97">
        <f t="shared" si="11"/>
        <v>0</v>
      </c>
    </row>
    <row r="43" spans="1:7" s="156" customFormat="1" ht="21.75" customHeight="1">
      <c r="A43" s="161" t="s">
        <v>275</v>
      </c>
      <c r="B43" s="162"/>
      <c r="C43" s="163">
        <v>0</v>
      </c>
      <c r="D43" s="163">
        <v>0</v>
      </c>
      <c r="E43" s="164">
        <v>-17</v>
      </c>
      <c r="F43" s="97">
        <f t="shared" si="10"/>
        <v>-17</v>
      </c>
      <c r="G43" s="97">
        <f t="shared" si="11"/>
        <v>-17</v>
      </c>
    </row>
    <row r="44" spans="1:7" s="58" customFormat="1" ht="20.100000000000001" customHeight="1">
      <c r="A44" s="112" t="s">
        <v>105</v>
      </c>
      <c r="B44" s="113">
        <v>1070</v>
      </c>
      <c r="C44" s="96">
        <f>SUM(C45:C50)</f>
        <v>557</v>
      </c>
      <c r="D44" s="96">
        <f>SUM(D45:D50)</f>
        <v>725</v>
      </c>
      <c r="E44" s="134">
        <f>SUM(E45:E50)</f>
        <v>306</v>
      </c>
      <c r="F44" s="96">
        <f t="shared" si="6"/>
        <v>-251</v>
      </c>
      <c r="G44" s="96">
        <f t="shared" si="7"/>
        <v>-419</v>
      </c>
    </row>
    <row r="45" spans="1:7" s="1" customFormat="1" ht="20.100000000000001" customHeight="1">
      <c r="A45" s="114" t="s">
        <v>106</v>
      </c>
      <c r="B45" s="115">
        <v>1073</v>
      </c>
      <c r="C45" s="97">
        <v>0</v>
      </c>
      <c r="D45" s="97">
        <v>0</v>
      </c>
      <c r="E45" s="105">
        <v>0</v>
      </c>
      <c r="F45" s="97">
        <f t="shared" si="6"/>
        <v>0</v>
      </c>
      <c r="G45" s="97">
        <f t="shared" si="7"/>
        <v>0</v>
      </c>
    </row>
    <row r="46" spans="1:7" s="1" customFormat="1" ht="20.100000000000001" customHeight="1">
      <c r="A46" s="114" t="s">
        <v>220</v>
      </c>
      <c r="B46" s="115"/>
      <c r="C46" s="97">
        <v>0</v>
      </c>
      <c r="D46" s="97">
        <v>0</v>
      </c>
      <c r="E46" s="105">
        <v>10</v>
      </c>
      <c r="F46" s="97">
        <f t="shared" si="6"/>
        <v>10</v>
      </c>
      <c r="G46" s="97">
        <f t="shared" si="7"/>
        <v>10</v>
      </c>
    </row>
    <row r="47" spans="1:7" ht="16.5" customHeight="1">
      <c r="A47" s="114" t="s">
        <v>192</v>
      </c>
      <c r="B47" s="115"/>
      <c r="C47" s="97">
        <v>495</v>
      </c>
      <c r="D47" s="97">
        <v>683</v>
      </c>
      <c r="E47" s="105">
        <v>270</v>
      </c>
      <c r="F47" s="97">
        <f t="shared" ref="F47:F50" si="12">E47-C47</f>
        <v>-225</v>
      </c>
      <c r="G47" s="97">
        <f t="shared" ref="G47:G50" si="13">E47-D47</f>
        <v>-413</v>
      </c>
    </row>
    <row r="48" spans="1:7" ht="20.100000000000001" customHeight="1">
      <c r="A48" s="114" t="s">
        <v>193</v>
      </c>
      <c r="B48" s="115"/>
      <c r="C48" s="97">
        <v>2</v>
      </c>
      <c r="D48" s="97">
        <v>3</v>
      </c>
      <c r="E48" s="105">
        <v>1</v>
      </c>
      <c r="F48" s="97">
        <f t="shared" si="12"/>
        <v>-1</v>
      </c>
      <c r="G48" s="97">
        <f t="shared" si="13"/>
        <v>-2</v>
      </c>
    </row>
    <row r="49" spans="1:7" s="1" customFormat="1" ht="20.100000000000001" customHeight="1">
      <c r="A49" s="114" t="s">
        <v>194</v>
      </c>
      <c r="B49" s="115"/>
      <c r="C49" s="97">
        <v>60</v>
      </c>
      <c r="D49" s="97">
        <v>39</v>
      </c>
      <c r="E49" s="105">
        <v>13</v>
      </c>
      <c r="F49" s="97">
        <f t="shared" si="12"/>
        <v>-47</v>
      </c>
      <c r="G49" s="97">
        <f t="shared" si="13"/>
        <v>-26</v>
      </c>
    </row>
    <row r="50" spans="1:7" s="1" customFormat="1" ht="20.100000000000001" customHeight="1">
      <c r="A50" s="124" t="s">
        <v>202</v>
      </c>
      <c r="B50" s="125"/>
      <c r="C50" s="97">
        <v>0</v>
      </c>
      <c r="D50" s="97">
        <v>0</v>
      </c>
      <c r="E50" s="105">
        <v>12</v>
      </c>
      <c r="F50" s="97">
        <f t="shared" si="12"/>
        <v>12</v>
      </c>
      <c r="G50" s="97">
        <f t="shared" si="13"/>
        <v>12</v>
      </c>
    </row>
    <row r="51" spans="1:7" ht="20.100000000000001" customHeight="1">
      <c r="A51" s="116" t="s">
        <v>48</v>
      </c>
      <c r="B51" s="113">
        <v>1080</v>
      </c>
      <c r="C51" s="97">
        <v>0</v>
      </c>
      <c r="D51" s="97">
        <v>0</v>
      </c>
      <c r="E51" s="105">
        <v>0</v>
      </c>
      <c r="F51" s="97">
        <f t="shared" ref="F51:F59" si="14">E51-C51</f>
        <v>0</v>
      </c>
      <c r="G51" s="97">
        <f t="shared" ref="G51:G59" si="15">E51-D51</f>
        <v>0</v>
      </c>
    </row>
    <row r="52" spans="1:7">
      <c r="A52" s="114" t="s">
        <v>86</v>
      </c>
      <c r="B52" s="115">
        <v>1086</v>
      </c>
      <c r="C52" s="96">
        <f>SUM(C53:C61)</f>
        <v>-811</v>
      </c>
      <c r="D52" s="96">
        <f>SUM(D53:D61)</f>
        <v>-650</v>
      </c>
      <c r="E52" s="134">
        <f>SUM(E53:E61)</f>
        <v>-679</v>
      </c>
      <c r="F52" s="96">
        <f t="shared" si="14"/>
        <v>132</v>
      </c>
      <c r="G52" s="96">
        <f t="shared" si="15"/>
        <v>-29</v>
      </c>
    </row>
    <row r="53" spans="1:7">
      <c r="A53" s="114" t="s">
        <v>195</v>
      </c>
      <c r="B53" s="115"/>
      <c r="C53" s="97">
        <v>-432</v>
      </c>
      <c r="D53" s="97">
        <v>-650</v>
      </c>
      <c r="E53" s="105">
        <v>-239</v>
      </c>
      <c r="F53" s="97">
        <f t="shared" si="14"/>
        <v>193</v>
      </c>
      <c r="G53" s="97">
        <f t="shared" si="15"/>
        <v>411</v>
      </c>
    </row>
    <row r="54" spans="1:7">
      <c r="A54" s="114" t="s">
        <v>196</v>
      </c>
      <c r="B54" s="115"/>
      <c r="C54" s="97">
        <v>-11</v>
      </c>
      <c r="D54" s="97">
        <v>0</v>
      </c>
      <c r="E54" s="105">
        <v>-18</v>
      </c>
      <c r="F54" s="97">
        <f t="shared" si="14"/>
        <v>-7</v>
      </c>
      <c r="G54" s="97">
        <f t="shared" si="15"/>
        <v>-18</v>
      </c>
    </row>
    <row r="55" spans="1:7">
      <c r="A55" s="114" t="s">
        <v>197</v>
      </c>
      <c r="B55" s="115"/>
      <c r="C55" s="97">
        <v>-15</v>
      </c>
      <c r="D55" s="97">
        <v>0</v>
      </c>
      <c r="E55" s="105">
        <v>-97</v>
      </c>
      <c r="F55" s="97">
        <f t="shared" si="14"/>
        <v>-82</v>
      </c>
      <c r="G55" s="97">
        <f t="shared" si="15"/>
        <v>-97</v>
      </c>
    </row>
    <row r="56" spans="1:7">
      <c r="A56" s="114" t="s">
        <v>198</v>
      </c>
      <c r="B56" s="115"/>
      <c r="C56" s="97">
        <v>-154</v>
      </c>
      <c r="D56" s="97">
        <v>0</v>
      </c>
      <c r="E56" s="105">
        <v>-2</v>
      </c>
      <c r="F56" s="97">
        <f t="shared" si="14"/>
        <v>152</v>
      </c>
      <c r="G56" s="97">
        <f t="shared" si="15"/>
        <v>-2</v>
      </c>
    </row>
    <row r="57" spans="1:7" s="120" customFormat="1">
      <c r="A57" s="124" t="s">
        <v>221</v>
      </c>
      <c r="B57" s="125"/>
      <c r="C57" s="97">
        <v>-3</v>
      </c>
      <c r="D57" s="97">
        <v>0</v>
      </c>
      <c r="E57" s="105">
        <v>0</v>
      </c>
      <c r="F57" s="97">
        <f t="shared" ref="F57" si="16">E57-C57</f>
        <v>3</v>
      </c>
      <c r="G57" s="97">
        <f t="shared" ref="G57" si="17">E57-D57</f>
        <v>0</v>
      </c>
    </row>
    <row r="58" spans="1:7" s="117" customFormat="1">
      <c r="A58" s="118" t="s">
        <v>202</v>
      </c>
      <c r="B58" s="119"/>
      <c r="C58" s="97">
        <v>0</v>
      </c>
      <c r="D58" s="97">
        <v>0</v>
      </c>
      <c r="E58" s="105">
        <v>-15</v>
      </c>
      <c r="F58" s="97">
        <f t="shared" si="14"/>
        <v>-15</v>
      </c>
      <c r="G58" s="97">
        <f t="shared" si="15"/>
        <v>-15</v>
      </c>
    </row>
    <row r="59" spans="1:7">
      <c r="A59" s="114" t="s">
        <v>199</v>
      </c>
      <c r="B59" s="115"/>
      <c r="C59" s="97">
        <v>-66</v>
      </c>
      <c r="D59" s="97">
        <v>0</v>
      </c>
      <c r="E59" s="105">
        <v>-92</v>
      </c>
      <c r="F59" s="97">
        <f t="shared" si="14"/>
        <v>-26</v>
      </c>
      <c r="G59" s="97">
        <f t="shared" si="15"/>
        <v>-92</v>
      </c>
    </row>
    <row r="60" spans="1:7">
      <c r="A60" s="114" t="s">
        <v>200</v>
      </c>
      <c r="B60" s="115"/>
      <c r="C60" s="97">
        <v>-65</v>
      </c>
      <c r="D60" s="97">
        <v>0</v>
      </c>
      <c r="E60" s="105">
        <v>-87</v>
      </c>
      <c r="F60" s="97">
        <f t="shared" ref="F60:F61" si="18">E60-C60</f>
        <v>-22</v>
      </c>
      <c r="G60" s="97">
        <f t="shared" ref="G60:G61" si="19">E60-D60</f>
        <v>-87</v>
      </c>
    </row>
    <row r="61" spans="1:7">
      <c r="A61" s="114" t="s">
        <v>201</v>
      </c>
      <c r="B61" s="115"/>
      <c r="C61" s="97">
        <v>-65</v>
      </c>
      <c r="D61" s="97">
        <v>0</v>
      </c>
      <c r="E61" s="105">
        <v>-129</v>
      </c>
      <c r="F61" s="97">
        <f t="shared" si="18"/>
        <v>-64</v>
      </c>
      <c r="G61" s="97">
        <f t="shared" si="19"/>
        <v>-129</v>
      </c>
    </row>
    <row r="62" spans="1:7">
      <c r="A62" s="80"/>
      <c r="B62" s="81"/>
      <c r="C62" s="82"/>
      <c r="D62" s="82"/>
      <c r="E62" s="82"/>
      <c r="F62" s="82"/>
      <c r="G62" s="82"/>
    </row>
    <row r="63" spans="1:7">
      <c r="A63" s="83"/>
      <c r="B63" s="84"/>
      <c r="C63" s="85"/>
      <c r="D63" s="86"/>
      <c r="E63" s="86"/>
      <c r="F63" s="86"/>
      <c r="G63" s="86"/>
    </row>
    <row r="64" spans="1:7">
      <c r="A64" s="87" t="s">
        <v>170</v>
      </c>
      <c r="B64" s="88"/>
      <c r="C64" s="187" t="s">
        <v>172</v>
      </c>
      <c r="D64" s="187"/>
      <c r="E64" s="187"/>
      <c r="F64" s="187"/>
      <c r="G64" s="89"/>
    </row>
    <row r="65" spans="1:7">
      <c r="A65" s="84" t="s">
        <v>157</v>
      </c>
      <c r="B65" s="90"/>
      <c r="C65" s="188" t="s">
        <v>161</v>
      </c>
      <c r="D65" s="188"/>
      <c r="E65" s="188"/>
      <c r="F65" s="188"/>
      <c r="G65" s="91"/>
    </row>
    <row r="66" spans="1:7">
      <c r="A66" s="83"/>
      <c r="B66" s="84"/>
      <c r="C66" s="85"/>
      <c r="D66" s="86"/>
      <c r="E66" s="86"/>
      <c r="F66" s="86"/>
      <c r="G66" s="86"/>
    </row>
    <row r="67" spans="1:7">
      <c r="A67" s="83"/>
      <c r="B67" s="84"/>
      <c r="C67" s="85"/>
      <c r="D67" s="86"/>
      <c r="E67" s="86"/>
      <c r="F67" s="86"/>
      <c r="G67" s="86"/>
    </row>
    <row r="68" spans="1:7">
      <c r="A68" s="83"/>
      <c r="B68" s="84"/>
      <c r="C68" s="85"/>
      <c r="D68" s="86"/>
      <c r="E68" s="86"/>
      <c r="F68" s="86"/>
      <c r="G68" s="86"/>
    </row>
    <row r="69" spans="1:7">
      <c r="A69" s="83"/>
      <c r="B69" s="84"/>
      <c r="C69" s="85"/>
      <c r="D69" s="86"/>
      <c r="E69" s="86"/>
      <c r="F69" s="86"/>
      <c r="G69" s="86"/>
    </row>
    <row r="70" spans="1:7">
      <c r="A70" s="83"/>
      <c r="B70" s="84"/>
      <c r="C70" s="85"/>
      <c r="D70" s="86"/>
      <c r="E70" s="86"/>
      <c r="F70" s="86"/>
      <c r="G70" s="86"/>
    </row>
    <row r="71" spans="1:7">
      <c r="A71" s="83"/>
      <c r="B71" s="84"/>
      <c r="C71" s="85"/>
      <c r="D71" s="86"/>
      <c r="E71" s="86"/>
      <c r="F71" s="86"/>
      <c r="G71" s="86"/>
    </row>
    <row r="72" spans="1:7">
      <c r="A72" s="83"/>
      <c r="B72" s="84"/>
      <c r="C72" s="85"/>
      <c r="D72" s="86"/>
      <c r="E72" s="86"/>
      <c r="F72" s="86"/>
      <c r="G72" s="86"/>
    </row>
    <row r="73" spans="1:7">
      <c r="A73" s="83"/>
      <c r="B73" s="84"/>
      <c r="C73" s="85"/>
      <c r="D73" s="86"/>
      <c r="E73" s="86"/>
      <c r="F73" s="86"/>
      <c r="G73" s="86"/>
    </row>
    <row r="74" spans="1:7">
      <c r="A74" s="83"/>
      <c r="B74" s="84"/>
      <c r="C74" s="85"/>
      <c r="D74" s="86"/>
      <c r="E74" s="86"/>
      <c r="F74" s="86"/>
      <c r="G74" s="86"/>
    </row>
    <row r="75" spans="1:7">
      <c r="A75" s="83"/>
      <c r="B75" s="84"/>
      <c r="C75" s="85"/>
      <c r="D75" s="86"/>
      <c r="E75" s="86"/>
      <c r="F75" s="86"/>
      <c r="G75" s="86"/>
    </row>
    <row r="76" spans="1:7">
      <c r="A76" s="83"/>
      <c r="B76" s="84"/>
      <c r="C76" s="85"/>
      <c r="D76" s="86"/>
      <c r="E76" s="86"/>
      <c r="F76" s="86"/>
      <c r="G76" s="86"/>
    </row>
    <row r="77" spans="1:7">
      <c r="A77" s="83"/>
      <c r="B77" s="84"/>
      <c r="C77" s="85"/>
      <c r="D77" s="86"/>
      <c r="E77" s="86"/>
      <c r="F77" s="86"/>
      <c r="G77" s="86"/>
    </row>
    <row r="78" spans="1:7">
      <c r="A78" s="83"/>
      <c r="B78" s="84"/>
      <c r="C78" s="85"/>
      <c r="D78" s="86"/>
      <c r="E78" s="86"/>
      <c r="F78" s="86"/>
      <c r="G78" s="86"/>
    </row>
    <row r="79" spans="1:7">
      <c r="A79" s="83"/>
      <c r="B79" s="84"/>
      <c r="C79" s="85"/>
      <c r="D79" s="86"/>
      <c r="E79" s="86"/>
      <c r="F79" s="86"/>
      <c r="G79" s="86"/>
    </row>
    <row r="80" spans="1:7">
      <c r="A80" s="83"/>
      <c r="B80" s="84"/>
      <c r="C80" s="85"/>
      <c r="D80" s="86"/>
      <c r="E80" s="86"/>
      <c r="F80" s="86"/>
      <c r="G80" s="86"/>
    </row>
    <row r="81" spans="1:7">
      <c r="A81" s="83"/>
      <c r="B81" s="84"/>
      <c r="C81" s="85"/>
      <c r="D81" s="86"/>
      <c r="E81" s="86"/>
      <c r="F81" s="86"/>
      <c r="G81" s="86"/>
    </row>
    <row r="82" spans="1:7">
      <c r="A82" s="83"/>
      <c r="B82" s="84"/>
      <c r="C82" s="85"/>
      <c r="D82" s="86"/>
      <c r="E82" s="86"/>
      <c r="F82" s="86"/>
      <c r="G82" s="86"/>
    </row>
    <row r="83" spans="1:7">
      <c r="A83" s="83"/>
      <c r="B83" s="84"/>
      <c r="C83" s="85"/>
      <c r="D83" s="86"/>
      <c r="E83" s="86"/>
      <c r="F83" s="86"/>
      <c r="G83" s="86"/>
    </row>
    <row r="84" spans="1:7">
      <c r="A84" s="83"/>
      <c r="B84" s="84"/>
      <c r="C84" s="85"/>
      <c r="D84" s="86"/>
      <c r="E84" s="86"/>
      <c r="F84" s="86"/>
      <c r="G84" s="86"/>
    </row>
    <row r="85" spans="1:7">
      <c r="A85" s="83"/>
      <c r="B85" s="84"/>
      <c r="C85" s="85"/>
      <c r="D85" s="86"/>
      <c r="E85" s="86"/>
      <c r="F85" s="86"/>
      <c r="G85" s="86"/>
    </row>
    <row r="86" spans="1:7">
      <c r="A86" s="83"/>
      <c r="B86" s="84"/>
      <c r="C86" s="85"/>
      <c r="D86" s="86"/>
      <c r="E86" s="86"/>
      <c r="F86" s="86"/>
      <c r="G86" s="86"/>
    </row>
    <row r="87" spans="1:7">
      <c r="A87" s="83"/>
      <c r="B87" s="84"/>
      <c r="C87" s="85"/>
      <c r="D87" s="86"/>
      <c r="E87" s="86"/>
      <c r="F87" s="86"/>
      <c r="G87" s="86"/>
    </row>
    <row r="88" spans="1:7">
      <c r="A88" s="83"/>
      <c r="B88" s="84"/>
      <c r="C88" s="85"/>
      <c r="D88" s="86"/>
      <c r="E88" s="86"/>
      <c r="F88" s="86"/>
      <c r="G88" s="86"/>
    </row>
    <row r="89" spans="1:7">
      <c r="A89" s="83"/>
      <c r="B89" s="84"/>
      <c r="C89" s="85"/>
      <c r="D89" s="86"/>
      <c r="E89" s="86"/>
      <c r="F89" s="86"/>
      <c r="G89" s="86"/>
    </row>
    <row r="90" spans="1:7">
      <c r="A90" s="83"/>
      <c r="B90" s="84"/>
      <c r="C90" s="85"/>
      <c r="D90" s="86"/>
      <c r="E90" s="86"/>
      <c r="F90" s="86"/>
      <c r="G90" s="86"/>
    </row>
    <row r="91" spans="1:7">
      <c r="A91" s="83"/>
      <c r="B91" s="84"/>
      <c r="C91" s="85"/>
      <c r="D91" s="86"/>
      <c r="E91" s="86"/>
      <c r="F91" s="86"/>
      <c r="G91" s="86"/>
    </row>
    <row r="92" spans="1:7">
      <c r="A92" s="83"/>
      <c r="B92" s="84"/>
      <c r="C92" s="85"/>
      <c r="D92" s="86"/>
      <c r="E92" s="86"/>
      <c r="F92" s="86"/>
      <c r="G92" s="86"/>
    </row>
    <row r="93" spans="1:7">
      <c r="A93" s="83"/>
      <c r="B93" s="84"/>
      <c r="C93" s="85"/>
      <c r="D93" s="86"/>
      <c r="E93" s="86"/>
      <c r="F93" s="86"/>
      <c r="G93" s="86"/>
    </row>
    <row r="94" spans="1:7">
      <c r="A94" s="83"/>
      <c r="B94" s="84"/>
      <c r="C94" s="85"/>
      <c r="D94" s="86"/>
      <c r="E94" s="86"/>
      <c r="F94" s="86"/>
      <c r="G94" s="86"/>
    </row>
    <row r="95" spans="1:7">
      <c r="A95" s="83"/>
      <c r="B95" s="84"/>
      <c r="C95" s="85"/>
      <c r="D95" s="86"/>
      <c r="E95" s="86"/>
      <c r="F95" s="86"/>
      <c r="G95" s="86"/>
    </row>
    <row r="96" spans="1:7">
      <c r="A96" s="83"/>
      <c r="B96" s="84"/>
      <c r="C96" s="85"/>
      <c r="D96" s="86"/>
      <c r="E96" s="86"/>
      <c r="F96" s="86"/>
      <c r="G96" s="86"/>
    </row>
    <row r="97" spans="1:7">
      <c r="A97" s="83"/>
      <c r="B97" s="84"/>
      <c r="C97" s="85"/>
      <c r="D97" s="86"/>
      <c r="E97" s="86"/>
      <c r="F97" s="86"/>
      <c r="G97" s="86"/>
    </row>
    <row r="98" spans="1:7">
      <c r="A98" s="83"/>
      <c r="B98" s="84"/>
      <c r="C98" s="92"/>
      <c r="D98" s="93"/>
      <c r="E98" s="93"/>
      <c r="F98" s="93"/>
      <c r="G98" s="93"/>
    </row>
    <row r="99" spans="1:7">
      <c r="A99" s="83"/>
      <c r="B99" s="84"/>
      <c r="C99" s="92"/>
      <c r="D99" s="93"/>
      <c r="E99" s="93"/>
      <c r="F99" s="93"/>
      <c r="G99" s="93"/>
    </row>
    <row r="100" spans="1:7">
      <c r="A100" s="83"/>
      <c r="B100" s="84"/>
      <c r="C100" s="92"/>
      <c r="D100" s="93"/>
      <c r="E100" s="93"/>
      <c r="F100" s="93"/>
      <c r="G100" s="93"/>
    </row>
    <row r="101" spans="1:7">
      <c r="A101" s="9"/>
      <c r="C101" s="92"/>
      <c r="D101" s="93"/>
      <c r="E101" s="93"/>
      <c r="F101" s="93"/>
      <c r="G101" s="93"/>
    </row>
    <row r="102" spans="1:7">
      <c r="A102" s="9"/>
      <c r="C102" s="92"/>
      <c r="D102" s="93"/>
      <c r="E102" s="93"/>
      <c r="F102" s="93"/>
      <c r="G102" s="93"/>
    </row>
    <row r="103" spans="1:7">
      <c r="A103" s="9"/>
      <c r="C103" s="92"/>
      <c r="D103" s="93"/>
      <c r="E103" s="93"/>
      <c r="F103" s="93"/>
      <c r="G103" s="93"/>
    </row>
    <row r="104" spans="1:7">
      <c r="A104" s="9"/>
      <c r="C104" s="92"/>
      <c r="D104" s="93"/>
      <c r="E104" s="93"/>
      <c r="F104" s="93"/>
      <c r="G104" s="93"/>
    </row>
    <row r="105" spans="1:7">
      <c r="A105" s="9"/>
      <c r="C105" s="92"/>
      <c r="D105" s="93"/>
      <c r="E105" s="93"/>
      <c r="F105" s="93"/>
      <c r="G105" s="93"/>
    </row>
    <row r="106" spans="1:7">
      <c r="A106" s="9"/>
      <c r="C106" s="92"/>
      <c r="D106" s="93"/>
      <c r="E106" s="93"/>
      <c r="F106" s="93"/>
      <c r="G106" s="93"/>
    </row>
    <row r="107" spans="1:7">
      <c r="A107" s="9"/>
      <c r="C107" s="92"/>
      <c r="D107" s="93"/>
      <c r="E107" s="93"/>
      <c r="F107" s="93"/>
      <c r="G107" s="93"/>
    </row>
    <row r="108" spans="1:7">
      <c r="A108" s="9"/>
      <c r="C108" s="92"/>
      <c r="D108" s="93"/>
      <c r="E108" s="93"/>
      <c r="F108" s="93"/>
      <c r="G108" s="93"/>
    </row>
    <row r="109" spans="1:7">
      <c r="A109" s="9"/>
      <c r="C109" s="92"/>
      <c r="D109" s="93"/>
      <c r="E109" s="93"/>
      <c r="F109" s="93"/>
      <c r="G109" s="93"/>
    </row>
    <row r="110" spans="1:7">
      <c r="A110" s="9"/>
      <c r="C110" s="92"/>
      <c r="D110" s="93"/>
      <c r="E110" s="93"/>
      <c r="F110" s="93"/>
      <c r="G110" s="93"/>
    </row>
    <row r="111" spans="1:7">
      <c r="A111" s="9"/>
      <c r="C111" s="92"/>
      <c r="D111" s="93"/>
      <c r="E111" s="93"/>
      <c r="F111" s="93"/>
      <c r="G111" s="93"/>
    </row>
    <row r="112" spans="1:7">
      <c r="A112" s="9"/>
      <c r="C112" s="92"/>
      <c r="D112" s="93"/>
      <c r="E112" s="93"/>
      <c r="F112" s="93"/>
      <c r="G112" s="93"/>
    </row>
    <row r="113" spans="1:7">
      <c r="A113" s="9"/>
      <c r="C113" s="92"/>
      <c r="D113" s="93"/>
      <c r="E113" s="93"/>
      <c r="F113" s="93"/>
      <c r="G113" s="93"/>
    </row>
    <row r="114" spans="1:7">
      <c r="A114" s="9"/>
      <c r="C114" s="92"/>
      <c r="D114" s="93"/>
      <c r="E114" s="93"/>
      <c r="F114" s="93"/>
      <c r="G114" s="93"/>
    </row>
    <row r="115" spans="1:7">
      <c r="A115" s="9"/>
      <c r="C115" s="92"/>
      <c r="D115" s="93"/>
      <c r="E115" s="93"/>
      <c r="F115" s="93"/>
      <c r="G115" s="93"/>
    </row>
    <row r="116" spans="1:7">
      <c r="A116" s="9"/>
      <c r="C116" s="92"/>
      <c r="D116" s="93"/>
      <c r="E116" s="93"/>
      <c r="F116" s="93"/>
      <c r="G116" s="93"/>
    </row>
    <row r="117" spans="1:7">
      <c r="A117" s="9"/>
      <c r="C117" s="92"/>
      <c r="D117" s="93"/>
      <c r="E117" s="93"/>
      <c r="F117" s="93"/>
      <c r="G117" s="93"/>
    </row>
    <row r="118" spans="1:7">
      <c r="A118" s="9"/>
      <c r="C118" s="92"/>
      <c r="D118" s="93"/>
      <c r="E118" s="93"/>
      <c r="F118" s="93"/>
      <c r="G118" s="93"/>
    </row>
    <row r="119" spans="1:7">
      <c r="A119" s="9"/>
      <c r="C119" s="92"/>
      <c r="D119" s="93"/>
      <c r="E119" s="93"/>
      <c r="F119" s="93"/>
      <c r="G119" s="93"/>
    </row>
    <row r="120" spans="1:7">
      <c r="A120" s="9"/>
      <c r="C120" s="92"/>
      <c r="D120" s="93"/>
      <c r="E120" s="93"/>
      <c r="F120" s="93"/>
      <c r="G120" s="93"/>
    </row>
    <row r="121" spans="1:7">
      <c r="A121" s="9"/>
    </row>
    <row r="122" spans="1:7">
      <c r="A122" s="9"/>
    </row>
    <row r="123" spans="1:7">
      <c r="A123" s="9"/>
    </row>
    <row r="124" spans="1:7">
      <c r="A124" s="15"/>
    </row>
    <row r="125" spans="1:7">
      <c r="A125" s="15"/>
    </row>
    <row r="126" spans="1:7">
      <c r="A126" s="15"/>
    </row>
    <row r="127" spans="1:7">
      <c r="A127" s="15"/>
    </row>
    <row r="128" spans="1:7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  <row r="261" spans="1:1">
      <c r="A261" s="15"/>
    </row>
    <row r="262" spans="1:1">
      <c r="A262" s="15"/>
    </row>
    <row r="263" spans="1:1">
      <c r="A263" s="15"/>
    </row>
    <row r="264" spans="1:1">
      <c r="A264" s="15"/>
    </row>
    <row r="265" spans="1:1">
      <c r="A265" s="15"/>
    </row>
    <row r="266" spans="1:1">
      <c r="A266" s="15"/>
    </row>
    <row r="267" spans="1:1">
      <c r="A267" s="15"/>
    </row>
    <row r="268" spans="1:1">
      <c r="A268" s="15"/>
    </row>
    <row r="269" spans="1:1">
      <c r="A269" s="15"/>
    </row>
    <row r="270" spans="1:1">
      <c r="A270" s="15"/>
    </row>
    <row r="271" spans="1:1">
      <c r="A271" s="15"/>
    </row>
    <row r="272" spans="1:1">
      <c r="A272" s="15"/>
    </row>
    <row r="273" spans="1:1">
      <c r="A273" s="15"/>
    </row>
    <row r="274" spans="1:1">
      <c r="A274" s="15"/>
    </row>
    <row r="275" spans="1:1">
      <c r="A275" s="15"/>
    </row>
    <row r="276" spans="1:1">
      <c r="A276" s="15"/>
    </row>
    <row r="277" spans="1:1">
      <c r="A277" s="15"/>
    </row>
    <row r="278" spans="1:1">
      <c r="A278" s="15"/>
    </row>
    <row r="279" spans="1:1">
      <c r="A279" s="15"/>
    </row>
    <row r="280" spans="1:1">
      <c r="A280" s="15"/>
    </row>
    <row r="281" spans="1:1">
      <c r="A281" s="15"/>
    </row>
    <row r="282" spans="1:1">
      <c r="A282" s="15"/>
    </row>
    <row r="283" spans="1:1">
      <c r="A283" s="15"/>
    </row>
    <row r="284" spans="1:1">
      <c r="A284" s="15"/>
    </row>
    <row r="285" spans="1:1">
      <c r="A285" s="15"/>
    </row>
    <row r="286" spans="1:1">
      <c r="A286" s="15"/>
    </row>
    <row r="287" spans="1:1">
      <c r="A287" s="15"/>
    </row>
    <row r="288" spans="1:1">
      <c r="A288" s="15"/>
    </row>
    <row r="289" spans="1:1">
      <c r="A289" s="15"/>
    </row>
    <row r="290" spans="1:1">
      <c r="A290" s="15"/>
    </row>
  </sheetData>
  <mergeCells count="3">
    <mergeCell ref="C64:F64"/>
    <mergeCell ref="C65:F65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F24:G24" formula="1"/>
    <ignoredError sqref="C44:D44 E44 C7:D7 C4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5"/>
  <sheetViews>
    <sheetView view="pageBreakPreview" zoomScale="75" zoomScaleNormal="75" zoomScaleSheetLayoutView="75" workbookViewId="0">
      <pane xSplit="2" ySplit="5" topLeftCell="C27" activePane="bottomRight" state="frozen"/>
      <selection pane="topRight" activeCell="C1" sqref="C1"/>
      <selection pane="bottomLeft" activeCell="A5" sqref="A5"/>
      <selection pane="bottomRight" activeCell="L32" sqref="L32"/>
    </sheetView>
  </sheetViews>
  <sheetFormatPr defaultRowHeight="18.75"/>
  <cols>
    <col min="1" max="1" width="86.85546875" style="11" customWidth="1"/>
    <col min="2" max="2" width="15.28515625" style="13" customWidth="1"/>
    <col min="3" max="7" width="18.7109375" style="13" customWidth="1"/>
    <col min="8" max="8" width="15" style="13" customWidth="1"/>
    <col min="9" max="9" width="10" style="11" customWidth="1"/>
    <col min="10" max="10" width="9.5703125" style="11" customWidth="1"/>
    <col min="11" max="16384" width="9.140625" style="11"/>
  </cols>
  <sheetData>
    <row r="1" spans="1:8">
      <c r="H1" s="21" t="s">
        <v>153</v>
      </c>
    </row>
    <row r="2" spans="1:8">
      <c r="A2" s="190" t="s">
        <v>67</v>
      </c>
      <c r="B2" s="190"/>
      <c r="C2" s="190"/>
      <c r="D2" s="190"/>
      <c r="E2" s="190"/>
      <c r="F2" s="190"/>
      <c r="G2" s="190"/>
      <c r="H2" s="190"/>
    </row>
    <row r="3" spans="1:8">
      <c r="A3" s="194" t="s">
        <v>141</v>
      </c>
      <c r="B3" s="194"/>
      <c r="C3" s="194"/>
      <c r="D3" s="194"/>
      <c r="E3" s="194"/>
      <c r="F3" s="194"/>
      <c r="G3" s="194"/>
      <c r="H3" s="194"/>
    </row>
    <row r="4" spans="1:8" ht="52.5" customHeight="1">
      <c r="A4" s="195" t="s">
        <v>96</v>
      </c>
      <c r="B4" s="196" t="s">
        <v>7</v>
      </c>
      <c r="C4" s="181" t="s">
        <v>140</v>
      </c>
      <c r="D4" s="181"/>
      <c r="E4" s="195" t="s">
        <v>253</v>
      </c>
      <c r="F4" s="195"/>
      <c r="G4" s="195"/>
      <c r="H4" s="195"/>
    </row>
    <row r="5" spans="1:8" ht="58.5" customHeight="1">
      <c r="A5" s="195"/>
      <c r="B5" s="196"/>
      <c r="C5" s="137" t="s">
        <v>261</v>
      </c>
      <c r="D5" s="137" t="s">
        <v>262</v>
      </c>
      <c r="E5" s="5" t="s">
        <v>88</v>
      </c>
      <c r="F5" s="5" t="s">
        <v>84</v>
      </c>
      <c r="G5" s="20" t="s">
        <v>91</v>
      </c>
      <c r="H5" s="20" t="s">
        <v>92</v>
      </c>
    </row>
    <row r="6" spans="1:8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</row>
    <row r="7" spans="1:8" ht="24.95" customHeight="1">
      <c r="A7" s="192" t="s">
        <v>66</v>
      </c>
      <c r="B7" s="192"/>
      <c r="C7" s="192"/>
      <c r="D7" s="192"/>
      <c r="E7" s="192"/>
      <c r="F7" s="192"/>
      <c r="G7" s="192"/>
      <c r="H7" s="192"/>
    </row>
    <row r="8" spans="1:8" ht="42.75" customHeight="1">
      <c r="A8" s="43" t="s">
        <v>35</v>
      </c>
      <c r="B8" s="31">
        <v>2000</v>
      </c>
      <c r="C8" s="96">
        <v>-1116</v>
      </c>
      <c r="D8" s="134">
        <v>-734</v>
      </c>
      <c r="E8" s="134">
        <v>-777</v>
      </c>
      <c r="F8" s="134">
        <v>-734</v>
      </c>
      <c r="G8" s="63" t="s">
        <v>18</v>
      </c>
      <c r="H8" s="64" t="s">
        <v>18</v>
      </c>
    </row>
    <row r="9" spans="1:8" ht="37.5">
      <c r="A9" s="43" t="s">
        <v>110</v>
      </c>
      <c r="B9" s="31">
        <v>2010</v>
      </c>
      <c r="C9" s="105">
        <f>SUM(C10:C10)</f>
        <v>-37</v>
      </c>
      <c r="D9" s="105">
        <f>SUM(D10:D10)</f>
        <v>-50</v>
      </c>
      <c r="E9" s="105">
        <f>SUM(E10:E10)</f>
        <v>-7</v>
      </c>
      <c r="F9" s="105">
        <f>SUM(F10:F10)</f>
        <v>-50</v>
      </c>
      <c r="G9" s="105">
        <f t="shared" ref="G9:G16" si="0">F9-E9</f>
        <v>-43</v>
      </c>
      <c r="H9" s="105">
        <f t="shared" ref="H9:H40" si="1">(F9/E9)*100</f>
        <v>714.28571428571433</v>
      </c>
    </row>
    <row r="10" spans="1:8" ht="31.5" customHeight="1">
      <c r="A10" s="23" t="s">
        <v>148</v>
      </c>
      <c r="B10" s="31">
        <v>2011</v>
      </c>
      <c r="C10" s="105">
        <v>-37</v>
      </c>
      <c r="D10" s="105">
        <v>-50</v>
      </c>
      <c r="E10" s="105">
        <v>-7</v>
      </c>
      <c r="F10" s="105">
        <v>-50</v>
      </c>
      <c r="G10" s="105">
        <f t="shared" si="0"/>
        <v>-43</v>
      </c>
      <c r="H10" s="105">
        <f t="shared" si="1"/>
        <v>714.28571428571433</v>
      </c>
    </row>
    <row r="11" spans="1:8" ht="20.100000000000001" customHeight="1">
      <c r="A11" s="23" t="s">
        <v>72</v>
      </c>
      <c r="B11" s="31">
        <v>2020</v>
      </c>
      <c r="C11" s="97"/>
      <c r="D11" s="63"/>
      <c r="E11" s="63"/>
      <c r="F11" s="63"/>
      <c r="G11" s="170">
        <f t="shared" si="0"/>
        <v>0</v>
      </c>
      <c r="H11" s="129" t="e">
        <f t="shared" si="1"/>
        <v>#DIV/0!</v>
      </c>
    </row>
    <row r="12" spans="1:8" s="12" customFormat="1" ht="20.100000000000001" customHeight="1">
      <c r="A12" s="43" t="s">
        <v>42</v>
      </c>
      <c r="B12" s="31">
        <v>2030</v>
      </c>
      <c r="C12" s="102" t="s">
        <v>99</v>
      </c>
      <c r="D12" s="131" t="s">
        <v>99</v>
      </c>
      <c r="E12" s="131" t="s">
        <v>99</v>
      </c>
      <c r="F12" s="131" t="s">
        <v>99</v>
      </c>
      <c r="G12" s="170" t="e">
        <f t="shared" si="0"/>
        <v>#VALUE!</v>
      </c>
      <c r="H12" s="129" t="e">
        <f t="shared" si="1"/>
        <v>#VALUE!</v>
      </c>
    </row>
    <row r="13" spans="1:8" ht="20.100000000000001" customHeight="1">
      <c r="A13" s="43" t="s">
        <v>63</v>
      </c>
      <c r="B13" s="31">
        <v>2031</v>
      </c>
      <c r="C13" s="102" t="s">
        <v>99</v>
      </c>
      <c r="D13" s="131" t="s">
        <v>99</v>
      </c>
      <c r="E13" s="131" t="s">
        <v>99</v>
      </c>
      <c r="F13" s="131" t="s">
        <v>99</v>
      </c>
      <c r="G13" s="170" t="e">
        <f t="shared" si="0"/>
        <v>#VALUE!</v>
      </c>
      <c r="H13" s="129" t="e">
        <f t="shared" si="1"/>
        <v>#VALUE!</v>
      </c>
    </row>
    <row r="14" spans="1:8" ht="20.100000000000001" customHeight="1">
      <c r="A14" s="43" t="s">
        <v>14</v>
      </c>
      <c r="B14" s="31">
        <v>2040</v>
      </c>
      <c r="C14" s="102" t="s">
        <v>99</v>
      </c>
      <c r="D14" s="131" t="s">
        <v>99</v>
      </c>
      <c r="E14" s="131" t="s">
        <v>99</v>
      </c>
      <c r="F14" s="131" t="s">
        <v>99</v>
      </c>
      <c r="G14" s="170" t="e">
        <f t="shared" si="0"/>
        <v>#VALUE!</v>
      </c>
      <c r="H14" s="129" t="e">
        <f t="shared" si="1"/>
        <v>#VALUE!</v>
      </c>
    </row>
    <row r="15" spans="1:8" ht="20.100000000000001" customHeight="1">
      <c r="A15" s="43" t="s">
        <v>59</v>
      </c>
      <c r="B15" s="31">
        <v>2050</v>
      </c>
      <c r="C15" s="102" t="s">
        <v>99</v>
      </c>
      <c r="D15" s="131" t="s">
        <v>99</v>
      </c>
      <c r="E15" s="131" t="s">
        <v>99</v>
      </c>
      <c r="F15" s="131" t="s">
        <v>99</v>
      </c>
      <c r="G15" s="170" t="e">
        <f t="shared" si="0"/>
        <v>#VALUE!</v>
      </c>
      <c r="H15" s="129" t="e">
        <f t="shared" si="1"/>
        <v>#VALUE!</v>
      </c>
    </row>
    <row r="16" spans="1:8" ht="20.100000000000001" customHeight="1">
      <c r="A16" s="43" t="s">
        <v>60</v>
      </c>
      <c r="B16" s="31">
        <v>2060</v>
      </c>
      <c r="C16" s="102" t="s">
        <v>99</v>
      </c>
      <c r="D16" s="131" t="s">
        <v>99</v>
      </c>
      <c r="E16" s="131" t="s">
        <v>99</v>
      </c>
      <c r="F16" s="131" t="s">
        <v>99</v>
      </c>
      <c r="G16" s="170" t="e">
        <f t="shared" si="0"/>
        <v>#VALUE!</v>
      </c>
      <c r="H16" s="129" t="e">
        <f t="shared" si="1"/>
        <v>#VALUE!</v>
      </c>
    </row>
    <row r="17" spans="1:9" ht="42.75" customHeight="1">
      <c r="A17" s="43" t="s">
        <v>36</v>
      </c>
      <c r="B17" s="31">
        <v>2070</v>
      </c>
      <c r="C17" s="96">
        <f>SUM(C8,C9,C11,C12,C14,C15,C16)+'I. Фін результат'!C80</f>
        <v>-787</v>
      </c>
      <c r="D17" s="96">
        <f>SUM(D8,D9,D11,D12,D14,D15,D16)+'I. Фін результат'!D80</f>
        <v>-281</v>
      </c>
      <c r="E17" s="134">
        <f>SUM(E8,E9,E11,E12,E14,E15,E16)+'I. Фін результат'!E80</f>
        <v>-710</v>
      </c>
      <c r="F17" s="96">
        <f>SUM(F8,F9,F11,F12,F14,F15,F16)+'I. Фін результат'!F80</f>
        <v>-281</v>
      </c>
      <c r="G17" s="96" t="s">
        <v>18</v>
      </c>
      <c r="H17" s="64" t="s">
        <v>18</v>
      </c>
    </row>
    <row r="18" spans="1:9" ht="24.95" customHeight="1">
      <c r="A18" s="192" t="s">
        <v>123</v>
      </c>
      <c r="B18" s="192"/>
      <c r="C18" s="192"/>
      <c r="D18" s="192"/>
      <c r="E18" s="192"/>
      <c r="F18" s="192"/>
      <c r="G18" s="192"/>
      <c r="H18" s="192"/>
    </row>
    <row r="19" spans="1:9" ht="37.5">
      <c r="A19" s="44" t="s">
        <v>120</v>
      </c>
      <c r="B19" s="45">
        <v>2110</v>
      </c>
      <c r="C19" s="96">
        <f>SUM(C20:C26)</f>
        <v>962</v>
      </c>
      <c r="D19" s="96">
        <f>SUM(D20:D26)</f>
        <v>1251</v>
      </c>
      <c r="E19" s="96">
        <f>SUM(E20:E26)</f>
        <v>1598</v>
      </c>
      <c r="F19" s="96">
        <f>SUM(F20:F26)</f>
        <v>1251</v>
      </c>
      <c r="G19" s="96">
        <f>F19-E19</f>
        <v>-347</v>
      </c>
      <c r="H19" s="96">
        <f t="shared" si="1"/>
        <v>78.285356695869837</v>
      </c>
    </row>
    <row r="20" spans="1:9">
      <c r="A20" s="23" t="s">
        <v>121</v>
      </c>
      <c r="B20" s="31">
        <v>2111</v>
      </c>
      <c r="C20" s="102">
        <v>796</v>
      </c>
      <c r="D20" s="102">
        <v>1023</v>
      </c>
      <c r="E20" s="102">
        <v>1320</v>
      </c>
      <c r="F20" s="102">
        <v>1023</v>
      </c>
      <c r="G20" s="102">
        <f>F20-E20</f>
        <v>-297</v>
      </c>
      <c r="H20" s="102">
        <f t="shared" si="1"/>
        <v>77.5</v>
      </c>
    </row>
    <row r="21" spans="1:9" s="12" customFormat="1" ht="18.75" customHeight="1">
      <c r="A21" s="43" t="s">
        <v>122</v>
      </c>
      <c r="B21" s="46">
        <v>2112</v>
      </c>
      <c r="C21" s="102" t="s">
        <v>99</v>
      </c>
      <c r="D21" s="102" t="s">
        <v>99</v>
      </c>
      <c r="E21" s="102" t="s">
        <v>99</v>
      </c>
      <c r="F21" s="102" t="s">
        <v>99</v>
      </c>
      <c r="G21" s="171" t="e">
        <f>F21-E21</f>
        <v>#VALUE!</v>
      </c>
      <c r="H21" s="171" t="e">
        <f t="shared" si="1"/>
        <v>#VALUE!</v>
      </c>
    </row>
    <row r="22" spans="1:9">
      <c r="A22" s="43" t="s">
        <v>51</v>
      </c>
      <c r="B22" s="46">
        <v>2113</v>
      </c>
      <c r="C22" s="102" t="s">
        <v>99</v>
      </c>
      <c r="D22" s="102" t="s">
        <v>99</v>
      </c>
      <c r="E22" s="102" t="s">
        <v>99</v>
      </c>
      <c r="F22" s="102" t="s">
        <v>99</v>
      </c>
      <c r="G22" s="171" t="e">
        <f>F22-E22</f>
        <v>#VALUE!</v>
      </c>
      <c r="H22" s="171" t="e">
        <f t="shared" si="1"/>
        <v>#VALUE!</v>
      </c>
    </row>
    <row r="23" spans="1:9" s="14" customFormat="1">
      <c r="A23" s="43" t="s">
        <v>54</v>
      </c>
      <c r="B23" s="46">
        <v>2114</v>
      </c>
      <c r="C23" s="102" t="s">
        <v>99</v>
      </c>
      <c r="D23" s="102" t="s">
        <v>99</v>
      </c>
      <c r="E23" s="102" t="s">
        <v>99</v>
      </c>
      <c r="F23" s="102" t="s">
        <v>99</v>
      </c>
      <c r="G23" s="171" t="e">
        <f t="shared" ref="G23:G40" si="2">F23-E23</f>
        <v>#VALUE!</v>
      </c>
      <c r="H23" s="171" t="e">
        <f t="shared" si="1"/>
        <v>#VALUE!</v>
      </c>
      <c r="I23" s="11"/>
    </row>
    <row r="24" spans="1:9" ht="20.100000000000001" customHeight="1">
      <c r="A24" s="43" t="s">
        <v>132</v>
      </c>
      <c r="B24" s="46">
        <v>2115</v>
      </c>
      <c r="C24" s="102" t="s">
        <v>99</v>
      </c>
      <c r="D24" s="102" t="s">
        <v>99</v>
      </c>
      <c r="E24" s="102" t="s">
        <v>99</v>
      </c>
      <c r="F24" s="102" t="s">
        <v>99</v>
      </c>
      <c r="G24" s="171" t="e">
        <f t="shared" si="2"/>
        <v>#VALUE!</v>
      </c>
      <c r="H24" s="171" t="e">
        <f t="shared" si="1"/>
        <v>#VALUE!</v>
      </c>
    </row>
    <row r="25" spans="1:9" ht="20.100000000000001" customHeight="1">
      <c r="A25" s="43" t="s">
        <v>50</v>
      </c>
      <c r="B25" s="46">
        <v>2116</v>
      </c>
      <c r="C25" s="102" t="s">
        <v>99</v>
      </c>
      <c r="D25" s="102" t="s">
        <v>99</v>
      </c>
      <c r="E25" s="102" t="s">
        <v>99</v>
      </c>
      <c r="F25" s="102" t="s">
        <v>99</v>
      </c>
      <c r="G25" s="171" t="e">
        <f t="shared" si="2"/>
        <v>#VALUE!</v>
      </c>
      <c r="H25" s="171" t="e">
        <f t="shared" si="1"/>
        <v>#VALUE!</v>
      </c>
    </row>
    <row r="26" spans="1:9" ht="20.100000000000001" customHeight="1">
      <c r="A26" s="43" t="s">
        <v>173</v>
      </c>
      <c r="B26" s="46">
        <v>2117</v>
      </c>
      <c r="C26" s="102">
        <v>166</v>
      </c>
      <c r="D26" s="102">
        <v>228</v>
      </c>
      <c r="E26" s="102">
        <v>278</v>
      </c>
      <c r="F26" s="102">
        <v>228</v>
      </c>
      <c r="G26" s="102">
        <f t="shared" si="2"/>
        <v>-50</v>
      </c>
      <c r="H26" s="102">
        <f t="shared" si="1"/>
        <v>82.014388489208628</v>
      </c>
    </row>
    <row r="27" spans="1:9" ht="37.5">
      <c r="A27" s="44" t="s">
        <v>124</v>
      </c>
      <c r="B27" s="47">
        <v>2120</v>
      </c>
      <c r="C27" s="103">
        <f>SUM(C28:C31)</f>
        <v>1997</v>
      </c>
      <c r="D27" s="103">
        <f>SUM(D28:D31)</f>
        <v>2906</v>
      </c>
      <c r="E27" s="103">
        <f>SUM(E28:E31)</f>
        <v>3392</v>
      </c>
      <c r="F27" s="103">
        <f>SUM(F28:F31)</f>
        <v>2906</v>
      </c>
      <c r="G27" s="103">
        <f t="shared" si="2"/>
        <v>-486</v>
      </c>
      <c r="H27" s="103">
        <f t="shared" si="1"/>
        <v>85.672169811320757</v>
      </c>
    </row>
    <row r="28" spans="1:9" ht="20.100000000000001" customHeight="1">
      <c r="A28" s="43" t="s">
        <v>50</v>
      </c>
      <c r="B28" s="46">
        <v>2121</v>
      </c>
      <c r="C28" s="102">
        <v>1990</v>
      </c>
      <c r="D28" s="102">
        <v>2734</v>
      </c>
      <c r="E28" s="102">
        <v>3337</v>
      </c>
      <c r="F28" s="102">
        <v>2734</v>
      </c>
      <c r="G28" s="102">
        <f t="shared" si="2"/>
        <v>-603</v>
      </c>
      <c r="H28" s="102">
        <f t="shared" si="1"/>
        <v>81.92987713515133</v>
      </c>
    </row>
    <row r="29" spans="1:9" ht="20.100000000000001" customHeight="1">
      <c r="A29" s="43" t="s">
        <v>125</v>
      </c>
      <c r="B29" s="46">
        <v>2122</v>
      </c>
      <c r="C29" s="102"/>
      <c r="D29" s="102">
        <v>37</v>
      </c>
      <c r="E29" s="102">
        <v>39</v>
      </c>
      <c r="F29" s="102">
        <v>37</v>
      </c>
      <c r="G29" s="102">
        <f t="shared" si="2"/>
        <v>-2</v>
      </c>
      <c r="H29" s="102">
        <f t="shared" si="1"/>
        <v>94.871794871794862</v>
      </c>
    </row>
    <row r="30" spans="1:9" ht="20.100000000000001" customHeight="1">
      <c r="A30" s="43" t="s">
        <v>126</v>
      </c>
      <c r="B30" s="46">
        <v>2123</v>
      </c>
      <c r="C30" s="102"/>
      <c r="D30" s="102"/>
      <c r="E30" s="102"/>
      <c r="F30" s="102"/>
      <c r="G30" s="102"/>
      <c r="H30" s="171" t="e">
        <f t="shared" si="1"/>
        <v>#DIV/0!</v>
      </c>
    </row>
    <row r="31" spans="1:9" s="12" customFormat="1">
      <c r="A31" s="43" t="s">
        <v>174</v>
      </c>
      <c r="B31" s="46">
        <v>2124</v>
      </c>
      <c r="C31" s="102">
        <v>7</v>
      </c>
      <c r="D31" s="102">
        <v>135</v>
      </c>
      <c r="E31" s="102">
        <v>16</v>
      </c>
      <c r="F31" s="102">
        <v>135</v>
      </c>
      <c r="G31" s="102">
        <f t="shared" si="2"/>
        <v>119</v>
      </c>
      <c r="H31" s="102">
        <f t="shared" si="1"/>
        <v>843.75</v>
      </c>
    </row>
    <row r="32" spans="1:9" ht="34.5" customHeight="1">
      <c r="A32" s="44" t="s">
        <v>149</v>
      </c>
      <c r="B32" s="47">
        <v>2130</v>
      </c>
      <c r="C32" s="103">
        <f>SUM(C33:C36)</f>
        <v>2469</v>
      </c>
      <c r="D32" s="103">
        <f>SUM(D33:D36)</f>
        <v>3391</v>
      </c>
      <c r="E32" s="103">
        <f>SUM(E33:E36)</f>
        <v>3699</v>
      </c>
      <c r="F32" s="103">
        <f>SUM(F33:F36)</f>
        <v>3391</v>
      </c>
      <c r="G32" s="103">
        <f t="shared" si="2"/>
        <v>-308</v>
      </c>
      <c r="H32" s="103">
        <f t="shared" si="1"/>
        <v>91.673425250067581</v>
      </c>
    </row>
    <row r="33" spans="1:10" ht="34.5" customHeight="1">
      <c r="A33" s="43" t="s">
        <v>151</v>
      </c>
      <c r="B33" s="46">
        <v>2131</v>
      </c>
      <c r="C33" s="102">
        <v>37</v>
      </c>
      <c r="D33" s="102">
        <v>50</v>
      </c>
      <c r="E33" s="102">
        <v>7</v>
      </c>
      <c r="F33" s="102">
        <v>50</v>
      </c>
      <c r="G33" s="102"/>
      <c r="H33" s="65"/>
    </row>
    <row r="34" spans="1:10" s="12" customFormat="1" ht="20.100000000000001" customHeight="1">
      <c r="A34" s="43" t="s">
        <v>127</v>
      </c>
      <c r="B34" s="46">
        <v>2132</v>
      </c>
      <c r="C34" s="102"/>
      <c r="D34" s="102"/>
      <c r="E34" s="102"/>
      <c r="F34" s="102"/>
      <c r="G34" s="102">
        <f t="shared" si="2"/>
        <v>0</v>
      </c>
      <c r="H34" s="129" t="e">
        <f t="shared" si="1"/>
        <v>#DIV/0!</v>
      </c>
    </row>
    <row r="35" spans="1:10" ht="19.5" customHeight="1">
      <c r="A35" s="43" t="s">
        <v>128</v>
      </c>
      <c r="B35" s="46">
        <v>2133</v>
      </c>
      <c r="C35" s="102">
        <v>2432</v>
      </c>
      <c r="D35" s="102">
        <v>3341</v>
      </c>
      <c r="E35" s="102">
        <v>3692</v>
      </c>
      <c r="F35" s="102">
        <v>3341</v>
      </c>
      <c r="G35" s="102">
        <f t="shared" si="2"/>
        <v>-351</v>
      </c>
      <c r="H35" s="102">
        <f t="shared" si="1"/>
        <v>90.492957746478879</v>
      </c>
    </row>
    <row r="36" spans="1:10" ht="20.100000000000001" customHeight="1">
      <c r="A36" s="43" t="s">
        <v>129</v>
      </c>
      <c r="B36" s="46">
        <v>2134</v>
      </c>
      <c r="C36" s="63"/>
      <c r="D36" s="63"/>
      <c r="E36" s="63"/>
      <c r="F36" s="63"/>
      <c r="G36" s="63"/>
      <c r="H36" s="129" t="e">
        <f t="shared" si="1"/>
        <v>#DIV/0!</v>
      </c>
    </row>
    <row r="37" spans="1:10" ht="20.100000000000001" customHeight="1">
      <c r="A37" s="44" t="s">
        <v>130</v>
      </c>
      <c r="B37" s="47">
        <v>2140</v>
      </c>
      <c r="C37" s="103">
        <f>SUM(C38:C39)</f>
        <v>0</v>
      </c>
      <c r="D37" s="103">
        <f>SUM(D38:D39)</f>
        <v>0</v>
      </c>
      <c r="E37" s="103">
        <f>SUM(E38:E39)</f>
        <v>0</v>
      </c>
      <c r="F37" s="103">
        <f>SUM(F38:F39)</f>
        <v>0</v>
      </c>
      <c r="G37" s="103"/>
      <c r="H37" s="128" t="e">
        <f t="shared" si="1"/>
        <v>#DIV/0!</v>
      </c>
    </row>
    <row r="38" spans="1:10" ht="37.5">
      <c r="A38" s="43" t="s">
        <v>64</v>
      </c>
      <c r="B38" s="46">
        <v>2141</v>
      </c>
      <c r="C38" s="63"/>
      <c r="D38" s="63"/>
      <c r="E38" s="63"/>
      <c r="F38" s="63"/>
      <c r="G38" s="63"/>
      <c r="H38" s="129" t="e">
        <f t="shared" si="1"/>
        <v>#DIV/0!</v>
      </c>
    </row>
    <row r="39" spans="1:10" s="12" customFormat="1" ht="20.100000000000001" customHeight="1">
      <c r="A39" s="43" t="s">
        <v>131</v>
      </c>
      <c r="B39" s="46">
        <v>2142</v>
      </c>
      <c r="C39" s="63"/>
      <c r="D39" s="63"/>
      <c r="E39" s="63"/>
      <c r="F39" s="63"/>
      <c r="G39" s="103">
        <f t="shared" si="2"/>
        <v>0</v>
      </c>
      <c r="H39" s="129" t="e">
        <f t="shared" si="1"/>
        <v>#DIV/0!</v>
      </c>
    </row>
    <row r="40" spans="1:10" s="12" customFormat="1" ht="21.75" customHeight="1">
      <c r="A40" s="44" t="s">
        <v>150</v>
      </c>
      <c r="B40" s="47">
        <v>2200</v>
      </c>
      <c r="C40" s="103">
        <f>SUM(C19,C27,C32,C37)</f>
        <v>5428</v>
      </c>
      <c r="D40" s="103">
        <f>SUM(D19,D27,D32,D37)</f>
        <v>7548</v>
      </c>
      <c r="E40" s="103">
        <f>SUM(E19,E27,E32,E37)</f>
        <v>8689</v>
      </c>
      <c r="F40" s="103">
        <f>SUM(F19,F27,F32,F37)</f>
        <v>7548</v>
      </c>
      <c r="G40" s="103">
        <f t="shared" si="2"/>
        <v>-1141</v>
      </c>
      <c r="H40" s="103">
        <f t="shared" si="1"/>
        <v>86.868454367591212</v>
      </c>
      <c r="I40" s="11"/>
    </row>
    <row r="41" spans="1:10" s="12" customFormat="1">
      <c r="A41" s="48"/>
      <c r="B41" s="49"/>
      <c r="C41" s="49"/>
      <c r="D41" s="49"/>
      <c r="E41" s="49"/>
      <c r="F41" s="49"/>
      <c r="G41" s="49"/>
      <c r="H41" s="49"/>
    </row>
    <row r="42" spans="1:10" s="12" customFormat="1">
      <c r="A42" s="48"/>
      <c r="B42" s="49"/>
      <c r="C42" s="49"/>
      <c r="D42" s="49"/>
      <c r="E42" s="49"/>
      <c r="F42" s="49"/>
      <c r="G42" s="49"/>
      <c r="H42" s="49"/>
    </row>
    <row r="43" spans="1:10" s="12" customFormat="1">
      <c r="A43" s="48"/>
      <c r="B43" s="49"/>
      <c r="C43" s="49"/>
      <c r="D43" s="49"/>
      <c r="E43" s="49"/>
      <c r="F43" s="49"/>
      <c r="G43" s="49"/>
      <c r="H43" s="49"/>
    </row>
    <row r="44" spans="1:10" s="2" customFormat="1" ht="27.75" customHeight="1">
      <c r="A44" s="95" t="s">
        <v>170</v>
      </c>
      <c r="B44" s="39"/>
      <c r="C44" s="177" t="s">
        <v>83</v>
      </c>
      <c r="D44" s="177"/>
      <c r="E44" s="40"/>
      <c r="F44" s="193" t="s">
        <v>171</v>
      </c>
      <c r="G44" s="193"/>
      <c r="H44" s="193"/>
    </row>
    <row r="45" spans="1:10" s="1" customFormat="1">
      <c r="A45" s="57" t="s">
        <v>157</v>
      </c>
      <c r="B45" s="41"/>
      <c r="C45" s="175" t="s">
        <v>85</v>
      </c>
      <c r="D45" s="175"/>
      <c r="E45" s="41"/>
      <c r="F45" s="191" t="s">
        <v>175</v>
      </c>
      <c r="G45" s="191"/>
      <c r="H45" s="191"/>
    </row>
    <row r="46" spans="1:10" s="13" customFormat="1">
      <c r="A46" s="50"/>
      <c r="B46" s="49"/>
      <c r="C46" s="49"/>
      <c r="D46" s="49"/>
      <c r="E46" s="49"/>
      <c r="F46" s="49"/>
      <c r="G46" s="49"/>
      <c r="H46" s="49"/>
      <c r="I46" s="11"/>
      <c r="J46" s="11"/>
    </row>
    <row r="47" spans="1:10" s="13" customFormat="1">
      <c r="A47" s="50"/>
      <c r="B47" s="49"/>
      <c r="C47" s="49"/>
      <c r="D47" s="49"/>
      <c r="E47" s="49"/>
      <c r="F47" s="49"/>
      <c r="G47" s="49"/>
      <c r="H47" s="49"/>
      <c r="I47" s="11"/>
      <c r="J47" s="11"/>
    </row>
    <row r="48" spans="1:10" s="13" customFormat="1">
      <c r="A48" s="50"/>
      <c r="B48" s="49"/>
      <c r="C48" s="49"/>
      <c r="D48" s="49"/>
      <c r="E48" s="49"/>
      <c r="F48" s="49"/>
      <c r="G48" s="49"/>
      <c r="H48" s="49"/>
      <c r="I48" s="11"/>
      <c r="J48" s="11"/>
    </row>
    <row r="49" spans="1:10" s="13" customFormat="1">
      <c r="A49" s="50"/>
      <c r="B49" s="49"/>
      <c r="C49" s="49"/>
      <c r="D49" s="49"/>
      <c r="E49" s="49"/>
      <c r="F49" s="49"/>
      <c r="G49" s="49"/>
      <c r="H49" s="49"/>
      <c r="I49" s="11"/>
      <c r="J49" s="11"/>
    </row>
    <row r="50" spans="1:10" s="13" customFormat="1">
      <c r="A50" s="50"/>
      <c r="B50" s="49"/>
      <c r="C50" s="49"/>
      <c r="D50" s="49"/>
      <c r="E50" s="49"/>
      <c r="F50" s="49"/>
      <c r="G50" s="49"/>
      <c r="H50" s="49"/>
      <c r="I50" s="11"/>
      <c r="J50" s="11"/>
    </row>
    <row r="51" spans="1:10" s="13" customFormat="1">
      <c r="A51" s="50"/>
      <c r="B51" s="49"/>
      <c r="C51" s="49"/>
      <c r="D51" s="49"/>
      <c r="E51" s="49"/>
      <c r="F51" s="49"/>
      <c r="G51" s="49"/>
      <c r="H51" s="49"/>
      <c r="I51" s="11"/>
      <c r="J51" s="11"/>
    </row>
    <row r="52" spans="1:10" s="13" customFormat="1">
      <c r="A52" s="50"/>
      <c r="B52" s="49"/>
      <c r="C52" s="49"/>
      <c r="D52" s="49"/>
      <c r="E52" s="49"/>
      <c r="F52" s="49"/>
      <c r="G52" s="49"/>
      <c r="H52" s="49"/>
      <c r="I52" s="11"/>
      <c r="J52" s="11"/>
    </row>
    <row r="53" spans="1:10" s="13" customFormat="1">
      <c r="A53" s="50"/>
      <c r="B53" s="49"/>
      <c r="C53" s="49"/>
      <c r="D53" s="49"/>
      <c r="E53" s="49"/>
      <c r="F53" s="49"/>
      <c r="G53" s="49"/>
      <c r="H53" s="49"/>
      <c r="I53" s="11"/>
      <c r="J53" s="11"/>
    </row>
    <row r="54" spans="1:10" s="13" customFormat="1">
      <c r="A54" s="50"/>
      <c r="B54" s="49"/>
      <c r="C54" s="49"/>
      <c r="D54" s="49"/>
      <c r="E54" s="49"/>
      <c r="F54" s="49"/>
      <c r="G54" s="49"/>
      <c r="H54" s="49"/>
      <c r="I54" s="11"/>
      <c r="J54" s="11"/>
    </row>
    <row r="55" spans="1:10" s="13" customFormat="1">
      <c r="A55" s="50"/>
      <c r="B55" s="49"/>
      <c r="C55" s="49"/>
      <c r="D55" s="49"/>
      <c r="E55" s="49"/>
      <c r="F55" s="49"/>
      <c r="G55" s="49"/>
      <c r="H55" s="49"/>
      <c r="I55" s="11"/>
      <c r="J55" s="11"/>
    </row>
    <row r="56" spans="1:10" s="13" customFormat="1">
      <c r="A56" s="50"/>
      <c r="B56" s="49"/>
      <c r="C56" s="49"/>
      <c r="D56" s="49"/>
      <c r="E56" s="49"/>
      <c r="F56" s="49"/>
      <c r="G56" s="49"/>
      <c r="H56" s="49"/>
      <c r="I56" s="11"/>
      <c r="J56" s="11"/>
    </row>
    <row r="57" spans="1:10" s="13" customFormat="1">
      <c r="A57" s="50"/>
      <c r="B57" s="49"/>
      <c r="C57" s="49"/>
      <c r="D57" s="49"/>
      <c r="E57" s="49"/>
      <c r="F57" s="49"/>
      <c r="G57" s="49"/>
      <c r="H57" s="49"/>
      <c r="I57" s="11"/>
      <c r="J57" s="11"/>
    </row>
    <row r="58" spans="1:10" s="13" customFormat="1">
      <c r="A58" s="50"/>
      <c r="B58" s="49"/>
      <c r="C58" s="49"/>
      <c r="D58" s="49"/>
      <c r="E58" s="49"/>
      <c r="F58" s="49"/>
      <c r="G58" s="49"/>
      <c r="H58" s="49"/>
      <c r="I58" s="11"/>
      <c r="J58" s="11"/>
    </row>
    <row r="59" spans="1:10" s="13" customFormat="1">
      <c r="A59" s="50"/>
      <c r="B59" s="49"/>
      <c r="C59" s="49"/>
      <c r="D59" s="49"/>
      <c r="E59" s="49"/>
      <c r="F59" s="49"/>
      <c r="G59" s="49"/>
      <c r="H59" s="49"/>
      <c r="I59" s="11"/>
      <c r="J59" s="11"/>
    </row>
    <row r="60" spans="1:10" s="13" customFormat="1">
      <c r="A60" s="50"/>
      <c r="B60" s="49"/>
      <c r="C60" s="49"/>
      <c r="D60" s="49"/>
      <c r="E60" s="49"/>
      <c r="F60" s="49"/>
      <c r="G60" s="49"/>
      <c r="H60" s="49"/>
      <c r="I60" s="11"/>
      <c r="J60" s="11"/>
    </row>
    <row r="61" spans="1:10" s="13" customFormat="1">
      <c r="A61" s="50"/>
      <c r="B61" s="49"/>
      <c r="C61" s="49"/>
      <c r="D61" s="49"/>
      <c r="E61" s="49"/>
      <c r="F61" s="49"/>
      <c r="G61" s="49"/>
      <c r="H61" s="49"/>
      <c r="I61" s="11"/>
      <c r="J61" s="11"/>
    </row>
    <row r="62" spans="1:10" s="13" customFormat="1">
      <c r="A62" s="50"/>
      <c r="B62" s="49"/>
      <c r="C62" s="49"/>
      <c r="D62" s="49"/>
      <c r="E62" s="49"/>
      <c r="F62" s="49"/>
      <c r="G62" s="49"/>
      <c r="H62" s="49"/>
      <c r="I62" s="11"/>
      <c r="J62" s="11"/>
    </row>
    <row r="63" spans="1:10" s="13" customFormat="1">
      <c r="A63" s="50"/>
      <c r="B63" s="49"/>
      <c r="C63" s="49"/>
      <c r="D63" s="49"/>
      <c r="E63" s="49"/>
      <c r="F63" s="49"/>
      <c r="G63" s="49"/>
      <c r="H63" s="49"/>
      <c r="I63" s="11"/>
      <c r="J63" s="11"/>
    </row>
    <row r="64" spans="1:10" s="13" customFormat="1">
      <c r="A64" s="50"/>
      <c r="B64" s="49"/>
      <c r="C64" s="49"/>
      <c r="D64" s="49"/>
      <c r="E64" s="49"/>
      <c r="F64" s="49"/>
      <c r="G64" s="49"/>
      <c r="H64" s="49"/>
      <c r="I64" s="11"/>
      <c r="J64" s="11"/>
    </row>
    <row r="65" spans="1:10" s="13" customFormat="1">
      <c r="A65" s="50"/>
      <c r="B65" s="49"/>
      <c r="C65" s="49"/>
      <c r="D65" s="49"/>
      <c r="E65" s="49"/>
      <c r="F65" s="49"/>
      <c r="G65" s="49"/>
      <c r="H65" s="49"/>
      <c r="I65" s="11"/>
      <c r="J65" s="11"/>
    </row>
    <row r="66" spans="1:10" s="13" customFormat="1">
      <c r="A66" s="50"/>
      <c r="B66" s="49"/>
      <c r="C66" s="49"/>
      <c r="D66" s="49"/>
      <c r="E66" s="49"/>
      <c r="F66" s="49"/>
      <c r="G66" s="49"/>
      <c r="H66" s="49"/>
      <c r="I66" s="11"/>
      <c r="J66" s="11"/>
    </row>
    <row r="67" spans="1:10" s="13" customFormat="1">
      <c r="A67" s="50"/>
      <c r="B67" s="49"/>
      <c r="C67" s="49"/>
      <c r="D67" s="49"/>
      <c r="E67" s="49"/>
      <c r="F67" s="49"/>
      <c r="G67" s="49"/>
      <c r="H67" s="49"/>
      <c r="I67" s="11"/>
      <c r="J67" s="11"/>
    </row>
    <row r="68" spans="1:10" s="13" customFormat="1">
      <c r="A68" s="50"/>
      <c r="B68" s="49"/>
      <c r="C68" s="49"/>
      <c r="D68" s="49"/>
      <c r="E68" s="49"/>
      <c r="F68" s="49"/>
      <c r="G68" s="49"/>
      <c r="H68" s="49"/>
      <c r="I68" s="11"/>
      <c r="J68" s="11"/>
    </row>
    <row r="69" spans="1:10" s="13" customFormat="1">
      <c r="A69" s="50"/>
      <c r="B69" s="49"/>
      <c r="C69" s="49"/>
      <c r="D69" s="49"/>
      <c r="E69" s="49"/>
      <c r="F69" s="49"/>
      <c r="G69" s="49"/>
      <c r="H69" s="49"/>
      <c r="I69" s="11"/>
      <c r="J69" s="11"/>
    </row>
    <row r="70" spans="1:10" s="13" customFormat="1">
      <c r="A70" s="50"/>
      <c r="B70" s="49"/>
      <c r="C70" s="49"/>
      <c r="D70" s="49"/>
      <c r="E70" s="49"/>
      <c r="F70" s="49"/>
      <c r="G70" s="49"/>
      <c r="H70" s="49"/>
      <c r="I70" s="11"/>
      <c r="J70" s="11"/>
    </row>
    <row r="71" spans="1:10" s="13" customFormat="1">
      <c r="A71" s="50"/>
      <c r="B71" s="49"/>
      <c r="C71" s="49"/>
      <c r="D71" s="49"/>
      <c r="E71" s="49"/>
      <c r="F71" s="49"/>
      <c r="G71" s="49"/>
      <c r="H71" s="49"/>
      <c r="I71" s="11"/>
      <c r="J71" s="11"/>
    </row>
    <row r="72" spans="1:10" s="13" customFormat="1">
      <c r="A72" s="50"/>
      <c r="B72" s="49"/>
      <c r="C72" s="49"/>
      <c r="D72" s="49"/>
      <c r="E72" s="49"/>
      <c r="F72" s="49"/>
      <c r="G72" s="49"/>
      <c r="H72" s="49"/>
      <c r="I72" s="11"/>
      <c r="J72" s="11"/>
    </row>
    <row r="73" spans="1:10" s="13" customFormat="1">
      <c r="A73" s="50"/>
      <c r="B73" s="49"/>
      <c r="C73" s="49"/>
      <c r="D73" s="49"/>
      <c r="E73" s="49"/>
      <c r="F73" s="49"/>
      <c r="G73" s="49"/>
      <c r="H73" s="49"/>
      <c r="I73" s="11"/>
      <c r="J73" s="11"/>
    </row>
    <row r="74" spans="1:10" s="13" customFormat="1">
      <c r="A74" s="50"/>
      <c r="B74" s="49"/>
      <c r="C74" s="49"/>
      <c r="D74" s="49"/>
      <c r="E74" s="49"/>
      <c r="F74" s="49"/>
      <c r="G74" s="49"/>
      <c r="H74" s="49"/>
      <c r="I74" s="11"/>
      <c r="J74" s="11"/>
    </row>
    <row r="75" spans="1:10" s="13" customFormat="1">
      <c r="A75" s="50"/>
      <c r="B75" s="49"/>
      <c r="C75" s="49"/>
      <c r="D75" s="49"/>
      <c r="E75" s="49"/>
      <c r="F75" s="49"/>
      <c r="G75" s="49"/>
      <c r="H75" s="49"/>
      <c r="I75" s="11"/>
      <c r="J75" s="11"/>
    </row>
    <row r="76" spans="1:10" s="13" customFormat="1">
      <c r="A76" s="50"/>
      <c r="B76" s="49"/>
      <c r="C76" s="49"/>
      <c r="D76" s="49"/>
      <c r="E76" s="49"/>
      <c r="F76" s="49"/>
      <c r="G76" s="49"/>
      <c r="H76" s="49"/>
      <c r="I76" s="11"/>
      <c r="J76" s="11"/>
    </row>
    <row r="77" spans="1:10" s="13" customFormat="1">
      <c r="A77" s="50"/>
      <c r="B77" s="49"/>
      <c r="C77" s="49"/>
      <c r="D77" s="49"/>
      <c r="E77" s="49"/>
      <c r="F77" s="49"/>
      <c r="G77" s="49"/>
      <c r="H77" s="49"/>
      <c r="I77" s="11"/>
      <c r="J77" s="11"/>
    </row>
    <row r="78" spans="1:10" s="13" customFormat="1">
      <c r="A78" s="50"/>
      <c r="B78" s="49"/>
      <c r="C78" s="49"/>
      <c r="D78" s="49"/>
      <c r="E78" s="49"/>
      <c r="F78" s="49"/>
      <c r="G78" s="49"/>
      <c r="H78" s="49"/>
      <c r="I78" s="11"/>
      <c r="J78" s="11"/>
    </row>
    <row r="79" spans="1:10" s="13" customFormat="1">
      <c r="A79" s="50"/>
      <c r="B79" s="49"/>
      <c r="C79" s="49"/>
      <c r="D79" s="49"/>
      <c r="E79" s="49"/>
      <c r="F79" s="49"/>
      <c r="G79" s="49"/>
      <c r="H79" s="49"/>
      <c r="I79" s="11"/>
      <c r="J79" s="11"/>
    </row>
    <row r="80" spans="1:10" s="13" customFormat="1">
      <c r="A80" s="50"/>
      <c r="B80" s="49"/>
      <c r="C80" s="49"/>
      <c r="D80" s="49"/>
      <c r="E80" s="49"/>
      <c r="F80" s="49"/>
      <c r="G80" s="49"/>
      <c r="H80" s="49"/>
      <c r="I80" s="11"/>
      <c r="J80" s="11"/>
    </row>
    <row r="81" spans="1:10" s="13" customFormat="1">
      <c r="A81" s="50"/>
      <c r="B81" s="49"/>
      <c r="C81" s="49"/>
      <c r="D81" s="49"/>
      <c r="E81" s="49"/>
      <c r="F81" s="49"/>
      <c r="G81" s="49"/>
      <c r="H81" s="49"/>
      <c r="I81" s="11"/>
      <c r="J81" s="11"/>
    </row>
    <row r="82" spans="1:10" s="13" customFormat="1">
      <c r="A82" s="50"/>
      <c r="B82" s="49"/>
      <c r="C82" s="49"/>
      <c r="D82" s="49"/>
      <c r="E82" s="49"/>
      <c r="F82" s="49"/>
      <c r="G82" s="49"/>
      <c r="H82" s="49"/>
      <c r="I82" s="11"/>
      <c r="J82" s="11"/>
    </row>
    <row r="83" spans="1:10" s="13" customFormat="1">
      <c r="A83" s="50"/>
      <c r="B83" s="49"/>
      <c r="C83" s="49"/>
      <c r="D83" s="49"/>
      <c r="E83" s="49"/>
      <c r="F83" s="49"/>
      <c r="G83" s="49"/>
      <c r="H83" s="49"/>
      <c r="I83" s="11"/>
      <c r="J83" s="11"/>
    </row>
    <row r="84" spans="1:10" s="13" customFormat="1">
      <c r="A84" s="50"/>
      <c r="B84" s="49"/>
      <c r="C84" s="49"/>
      <c r="D84" s="49"/>
      <c r="E84" s="49"/>
      <c r="F84" s="49"/>
      <c r="G84" s="49"/>
      <c r="H84" s="49"/>
      <c r="I84" s="11"/>
      <c r="J84" s="11"/>
    </row>
    <row r="85" spans="1:10" s="13" customFormat="1">
      <c r="A85" s="50"/>
      <c r="B85" s="49"/>
      <c r="C85" s="49"/>
      <c r="D85" s="49"/>
      <c r="E85" s="49"/>
      <c r="F85" s="49"/>
      <c r="G85" s="49"/>
      <c r="H85" s="49"/>
      <c r="I85" s="11"/>
      <c r="J85" s="11"/>
    </row>
    <row r="86" spans="1:10" s="13" customFormat="1">
      <c r="A86" s="50"/>
      <c r="B86" s="49"/>
      <c r="C86" s="49"/>
      <c r="D86" s="49"/>
      <c r="E86" s="49"/>
      <c r="F86" s="49"/>
      <c r="G86" s="49"/>
      <c r="H86" s="49"/>
      <c r="I86" s="11"/>
      <c r="J86" s="11"/>
    </row>
    <row r="87" spans="1:10" s="13" customFormat="1">
      <c r="A87" s="50"/>
      <c r="B87" s="49"/>
      <c r="C87" s="49"/>
      <c r="D87" s="49"/>
      <c r="E87" s="49"/>
      <c r="F87" s="49"/>
      <c r="G87" s="49"/>
      <c r="H87" s="49"/>
      <c r="I87" s="11"/>
      <c r="J87" s="11"/>
    </row>
    <row r="88" spans="1:10" s="13" customFormat="1">
      <c r="A88" s="50"/>
      <c r="B88" s="49"/>
      <c r="C88" s="49"/>
      <c r="D88" s="49"/>
      <c r="E88" s="49"/>
      <c r="F88" s="49"/>
      <c r="G88" s="49"/>
      <c r="H88" s="49"/>
      <c r="I88" s="11"/>
      <c r="J88" s="11"/>
    </row>
    <row r="89" spans="1:10" s="13" customFormat="1">
      <c r="A89" s="50"/>
      <c r="B89" s="49"/>
      <c r="C89" s="49"/>
      <c r="D89" s="49"/>
      <c r="E89" s="49"/>
      <c r="F89" s="49"/>
      <c r="G89" s="49"/>
      <c r="H89" s="49"/>
      <c r="I89" s="11"/>
      <c r="J89" s="11"/>
    </row>
    <row r="90" spans="1:10" s="13" customFormat="1">
      <c r="A90" s="50"/>
      <c r="B90" s="49"/>
      <c r="C90" s="49"/>
      <c r="D90" s="49"/>
      <c r="E90" s="49"/>
      <c r="F90" s="49"/>
      <c r="G90" s="49"/>
      <c r="H90" s="49"/>
      <c r="I90" s="11"/>
      <c r="J90" s="11"/>
    </row>
    <row r="91" spans="1:10" s="13" customFormat="1">
      <c r="A91" s="50"/>
      <c r="B91" s="49"/>
      <c r="C91" s="49"/>
      <c r="D91" s="49"/>
      <c r="E91" s="49"/>
      <c r="F91" s="49"/>
      <c r="G91" s="49"/>
      <c r="H91" s="49"/>
      <c r="I91" s="11"/>
      <c r="J91" s="11"/>
    </row>
    <row r="92" spans="1:10" s="13" customFormat="1">
      <c r="A92" s="50"/>
      <c r="B92" s="49"/>
      <c r="C92" s="49"/>
      <c r="D92" s="49"/>
      <c r="E92" s="49"/>
      <c r="F92" s="49"/>
      <c r="G92" s="49"/>
      <c r="H92" s="49"/>
      <c r="I92" s="11"/>
      <c r="J92" s="11"/>
    </row>
    <row r="93" spans="1:10" s="13" customFormat="1">
      <c r="A93" s="50"/>
      <c r="B93" s="49"/>
      <c r="C93" s="49"/>
      <c r="D93" s="49"/>
      <c r="E93" s="49"/>
      <c r="F93" s="49"/>
      <c r="G93" s="49"/>
      <c r="H93" s="49"/>
      <c r="I93" s="11"/>
      <c r="J93" s="11"/>
    </row>
    <row r="94" spans="1:10" s="13" customFormat="1">
      <c r="A94" s="50"/>
      <c r="B94" s="49"/>
      <c r="C94" s="49"/>
      <c r="D94" s="49"/>
      <c r="E94" s="49"/>
      <c r="F94" s="49"/>
      <c r="G94" s="49"/>
      <c r="H94" s="49"/>
      <c r="I94" s="11"/>
      <c r="J94" s="11"/>
    </row>
    <row r="95" spans="1:10" s="13" customFormat="1">
      <c r="A95" s="50"/>
      <c r="B95" s="49"/>
      <c r="C95" s="49"/>
      <c r="D95" s="49"/>
      <c r="E95" s="49"/>
      <c r="F95" s="49"/>
      <c r="G95" s="49"/>
      <c r="H95" s="49"/>
      <c r="I95" s="11"/>
      <c r="J95" s="11"/>
    </row>
    <row r="96" spans="1:10" s="13" customFormat="1">
      <c r="A96" s="50"/>
      <c r="B96" s="49"/>
      <c r="C96" s="49"/>
      <c r="D96" s="49"/>
      <c r="E96" s="49"/>
      <c r="F96" s="49"/>
      <c r="G96" s="49"/>
      <c r="H96" s="49"/>
      <c r="I96" s="11"/>
      <c r="J96" s="11"/>
    </row>
    <row r="97" spans="1:10" s="13" customFormat="1">
      <c r="A97" s="50"/>
      <c r="B97" s="49"/>
      <c r="C97" s="49"/>
      <c r="D97" s="49"/>
      <c r="E97" s="49"/>
      <c r="F97" s="49"/>
      <c r="G97" s="49"/>
      <c r="H97" s="49"/>
      <c r="I97" s="11"/>
      <c r="J97" s="11"/>
    </row>
    <row r="98" spans="1:10" s="13" customFormat="1">
      <c r="A98" s="50"/>
      <c r="B98" s="49"/>
      <c r="C98" s="49"/>
      <c r="D98" s="49"/>
      <c r="E98" s="49"/>
      <c r="F98" s="49"/>
      <c r="G98" s="49"/>
      <c r="H98" s="49"/>
      <c r="I98" s="11"/>
      <c r="J98" s="11"/>
    </row>
    <row r="99" spans="1:10" s="13" customFormat="1">
      <c r="A99" s="50"/>
      <c r="B99" s="49"/>
      <c r="C99" s="49"/>
      <c r="D99" s="49"/>
      <c r="E99" s="49"/>
      <c r="F99" s="49"/>
      <c r="G99" s="49"/>
      <c r="H99" s="49"/>
      <c r="I99" s="11"/>
      <c r="J99" s="11"/>
    </row>
    <row r="100" spans="1:10" s="13" customFormat="1">
      <c r="A100" s="50"/>
      <c r="B100" s="49"/>
      <c r="C100" s="49"/>
      <c r="D100" s="49"/>
      <c r="E100" s="49"/>
      <c r="F100" s="49"/>
      <c r="G100" s="49"/>
      <c r="H100" s="49"/>
      <c r="I100" s="11"/>
      <c r="J100" s="11"/>
    </row>
    <row r="101" spans="1:10" s="13" customFormat="1">
      <c r="A101" s="50"/>
      <c r="B101" s="49"/>
      <c r="C101" s="49"/>
      <c r="D101" s="49"/>
      <c r="E101" s="49"/>
      <c r="F101" s="49"/>
      <c r="G101" s="49"/>
      <c r="H101" s="49"/>
      <c r="I101" s="11"/>
      <c r="J101" s="11"/>
    </row>
    <row r="102" spans="1:10" s="13" customFormat="1">
      <c r="A102" s="50"/>
      <c r="B102" s="49"/>
      <c r="C102" s="49"/>
      <c r="D102" s="49"/>
      <c r="E102" s="49"/>
      <c r="F102" s="49"/>
      <c r="G102" s="49"/>
      <c r="H102" s="49"/>
      <c r="I102" s="11"/>
      <c r="J102" s="11"/>
    </row>
    <row r="103" spans="1:10" s="13" customFormat="1">
      <c r="A103" s="50"/>
      <c r="B103" s="49"/>
      <c r="C103" s="49"/>
      <c r="D103" s="49"/>
      <c r="E103" s="49"/>
      <c r="F103" s="49"/>
      <c r="G103" s="49"/>
      <c r="H103" s="49"/>
      <c r="I103" s="11"/>
      <c r="J103" s="11"/>
    </row>
    <row r="104" spans="1:10" s="13" customFormat="1">
      <c r="A104" s="50"/>
      <c r="B104" s="49"/>
      <c r="C104" s="49"/>
      <c r="D104" s="49"/>
      <c r="E104" s="49"/>
      <c r="F104" s="49"/>
      <c r="G104" s="49"/>
      <c r="H104" s="49"/>
      <c r="I104" s="11"/>
      <c r="J104" s="11"/>
    </row>
    <row r="105" spans="1:10" s="13" customFormat="1">
      <c r="A105" s="50"/>
      <c r="B105" s="49"/>
      <c r="C105" s="49"/>
      <c r="D105" s="49"/>
      <c r="E105" s="49"/>
      <c r="F105" s="49"/>
      <c r="G105" s="49"/>
      <c r="H105" s="49"/>
      <c r="I105" s="11"/>
      <c r="J105" s="11"/>
    </row>
    <row r="106" spans="1:10" s="13" customFormat="1">
      <c r="A106" s="50"/>
      <c r="B106" s="49"/>
      <c r="C106" s="49"/>
      <c r="D106" s="49"/>
      <c r="E106" s="49"/>
      <c r="F106" s="49"/>
      <c r="G106" s="49"/>
      <c r="H106" s="49"/>
      <c r="I106" s="11"/>
      <c r="J106" s="11"/>
    </row>
    <row r="107" spans="1:10" s="13" customFormat="1">
      <c r="A107" s="50"/>
      <c r="B107" s="49"/>
      <c r="C107" s="49"/>
      <c r="D107" s="49"/>
      <c r="E107" s="49"/>
      <c r="F107" s="49"/>
      <c r="G107" s="49"/>
      <c r="H107" s="49"/>
      <c r="I107" s="11"/>
      <c r="J107" s="11"/>
    </row>
    <row r="108" spans="1:10" s="13" customFormat="1">
      <c r="A108" s="50"/>
      <c r="B108" s="49"/>
      <c r="C108" s="49"/>
      <c r="D108" s="49"/>
      <c r="E108" s="49"/>
      <c r="F108" s="49"/>
      <c r="G108" s="49"/>
      <c r="H108" s="49"/>
      <c r="I108" s="11"/>
      <c r="J108" s="11"/>
    </row>
    <row r="109" spans="1:10" s="13" customFormat="1">
      <c r="A109" s="50"/>
      <c r="B109" s="49"/>
      <c r="C109" s="49"/>
      <c r="D109" s="49"/>
      <c r="E109" s="49"/>
      <c r="F109" s="49"/>
      <c r="G109" s="49"/>
      <c r="H109" s="49"/>
      <c r="I109" s="11"/>
      <c r="J109" s="11"/>
    </row>
    <row r="110" spans="1:10" s="13" customFormat="1">
      <c r="A110" s="50"/>
      <c r="B110" s="49"/>
      <c r="C110" s="49"/>
      <c r="D110" s="49"/>
      <c r="E110" s="49"/>
      <c r="F110" s="49"/>
      <c r="G110" s="49"/>
      <c r="H110" s="49"/>
      <c r="I110" s="11"/>
      <c r="J110" s="11"/>
    </row>
    <row r="111" spans="1:10" s="13" customFormat="1">
      <c r="A111" s="19"/>
      <c r="I111" s="11"/>
      <c r="J111" s="11"/>
    </row>
    <row r="112" spans="1:10" s="13" customFormat="1">
      <c r="A112" s="19"/>
      <c r="I112" s="11"/>
      <c r="J112" s="11"/>
    </row>
    <row r="113" spans="1:10" s="13" customFormat="1">
      <c r="A113" s="19"/>
      <c r="I113" s="11"/>
      <c r="J113" s="11"/>
    </row>
    <row r="114" spans="1:10" s="13" customFormat="1">
      <c r="A114" s="19"/>
      <c r="I114" s="11"/>
      <c r="J114" s="11"/>
    </row>
    <row r="115" spans="1:10" s="13" customFormat="1">
      <c r="A115" s="19"/>
      <c r="I115" s="11"/>
      <c r="J115" s="11"/>
    </row>
    <row r="116" spans="1:10" s="13" customFormat="1">
      <c r="A116" s="19"/>
      <c r="I116" s="11"/>
      <c r="J116" s="11"/>
    </row>
    <row r="117" spans="1:10" s="13" customFormat="1">
      <c r="A117" s="19"/>
      <c r="I117" s="11"/>
      <c r="J117" s="11"/>
    </row>
    <row r="118" spans="1:10" s="13" customFormat="1">
      <c r="A118" s="19"/>
      <c r="I118" s="11"/>
      <c r="J118" s="11"/>
    </row>
    <row r="119" spans="1:10" s="13" customFormat="1">
      <c r="A119" s="19"/>
      <c r="I119" s="11"/>
      <c r="J119" s="11"/>
    </row>
    <row r="120" spans="1:10" s="13" customFormat="1">
      <c r="A120" s="19"/>
      <c r="I120" s="11"/>
      <c r="J120" s="11"/>
    </row>
    <row r="121" spans="1:10" s="13" customFormat="1">
      <c r="A121" s="19"/>
      <c r="I121" s="11"/>
      <c r="J121" s="11"/>
    </row>
    <row r="122" spans="1:10" s="13" customFormat="1">
      <c r="A122" s="19"/>
      <c r="I122" s="11"/>
      <c r="J122" s="11"/>
    </row>
    <row r="123" spans="1:10" s="13" customFormat="1">
      <c r="A123" s="19"/>
      <c r="I123" s="11"/>
      <c r="J123" s="11"/>
    </row>
    <row r="124" spans="1:10" s="13" customFormat="1">
      <c r="A124" s="19"/>
      <c r="I124" s="11"/>
      <c r="J124" s="11"/>
    </row>
    <row r="125" spans="1:10" s="13" customFormat="1">
      <c r="A125" s="19"/>
      <c r="I125" s="11"/>
      <c r="J125" s="11"/>
    </row>
    <row r="126" spans="1:10" s="13" customFormat="1">
      <c r="A126" s="19"/>
      <c r="I126" s="11"/>
      <c r="J126" s="11"/>
    </row>
    <row r="127" spans="1:10" s="13" customFormat="1">
      <c r="A127" s="19"/>
      <c r="I127" s="11"/>
      <c r="J127" s="11"/>
    </row>
    <row r="128" spans="1:10" s="13" customFormat="1">
      <c r="A128" s="19"/>
      <c r="I128" s="11"/>
      <c r="J128" s="11"/>
    </row>
    <row r="129" spans="1:10" s="13" customFormat="1">
      <c r="A129" s="19"/>
      <c r="I129" s="11"/>
      <c r="J129" s="11"/>
    </row>
    <row r="130" spans="1:10" s="13" customFormat="1">
      <c r="A130" s="19"/>
      <c r="I130" s="11"/>
      <c r="J130" s="11"/>
    </row>
    <row r="131" spans="1:10" s="13" customFormat="1">
      <c r="A131" s="19"/>
      <c r="I131" s="11"/>
      <c r="J131" s="11"/>
    </row>
    <row r="132" spans="1:10" s="13" customFormat="1">
      <c r="A132" s="19"/>
      <c r="I132" s="11"/>
      <c r="J132" s="11"/>
    </row>
    <row r="133" spans="1:10" s="13" customFormat="1">
      <c r="A133" s="19"/>
      <c r="I133" s="11"/>
      <c r="J133" s="11"/>
    </row>
    <row r="134" spans="1:10" s="13" customFormat="1">
      <c r="A134" s="19"/>
      <c r="I134" s="11"/>
      <c r="J134" s="11"/>
    </row>
    <row r="135" spans="1:10" s="13" customFormat="1">
      <c r="A135" s="19"/>
      <c r="I135" s="11"/>
      <c r="J135" s="11"/>
    </row>
    <row r="136" spans="1:10" s="13" customFormat="1">
      <c r="A136" s="19"/>
      <c r="I136" s="11"/>
      <c r="J136" s="11"/>
    </row>
    <row r="137" spans="1:10" s="13" customFormat="1">
      <c r="A137" s="19"/>
      <c r="I137" s="11"/>
      <c r="J137" s="11"/>
    </row>
    <row r="138" spans="1:10" s="13" customFormat="1">
      <c r="A138" s="19"/>
      <c r="I138" s="11"/>
      <c r="J138" s="11"/>
    </row>
    <row r="139" spans="1:10" s="13" customFormat="1">
      <c r="A139" s="19"/>
      <c r="I139" s="11"/>
      <c r="J139" s="11"/>
    </row>
    <row r="140" spans="1:10" s="13" customFormat="1">
      <c r="A140" s="19"/>
      <c r="I140" s="11"/>
      <c r="J140" s="11"/>
    </row>
    <row r="141" spans="1:10" s="13" customFormat="1">
      <c r="A141" s="19"/>
      <c r="I141" s="11"/>
      <c r="J141" s="11"/>
    </row>
    <row r="142" spans="1:10" s="13" customFormat="1">
      <c r="A142" s="19"/>
      <c r="I142" s="11"/>
      <c r="J142" s="11"/>
    </row>
    <row r="143" spans="1:10" s="13" customFormat="1">
      <c r="A143" s="19"/>
      <c r="I143" s="11"/>
      <c r="J143" s="11"/>
    </row>
    <row r="144" spans="1:10" s="13" customFormat="1">
      <c r="A144" s="19"/>
      <c r="I144" s="11"/>
      <c r="J144" s="11"/>
    </row>
    <row r="145" spans="1:10" s="13" customFormat="1">
      <c r="A145" s="19"/>
      <c r="I145" s="11"/>
      <c r="J145" s="11"/>
    </row>
    <row r="146" spans="1:10" s="13" customFormat="1">
      <c r="A146" s="19"/>
      <c r="I146" s="11"/>
      <c r="J146" s="11"/>
    </row>
    <row r="147" spans="1:10" s="13" customFormat="1">
      <c r="A147" s="19"/>
      <c r="I147" s="11"/>
      <c r="J147" s="11"/>
    </row>
    <row r="148" spans="1:10" s="13" customFormat="1">
      <c r="A148" s="19"/>
      <c r="I148" s="11"/>
      <c r="J148" s="11"/>
    </row>
    <row r="149" spans="1:10" s="13" customFormat="1">
      <c r="A149" s="19"/>
      <c r="I149" s="11"/>
      <c r="J149" s="11"/>
    </row>
    <row r="150" spans="1:10" s="13" customFormat="1">
      <c r="A150" s="19"/>
      <c r="I150" s="11"/>
      <c r="J150" s="11"/>
    </row>
    <row r="151" spans="1:10" s="13" customFormat="1">
      <c r="A151" s="19"/>
      <c r="I151" s="11"/>
      <c r="J151" s="11"/>
    </row>
    <row r="152" spans="1:10" s="13" customFormat="1">
      <c r="A152" s="19"/>
      <c r="I152" s="11"/>
      <c r="J152" s="11"/>
    </row>
    <row r="153" spans="1:10" s="13" customFormat="1">
      <c r="A153" s="19"/>
      <c r="I153" s="11"/>
      <c r="J153" s="11"/>
    </row>
    <row r="154" spans="1:10" s="13" customFormat="1">
      <c r="A154" s="19"/>
      <c r="I154" s="11"/>
      <c r="J154" s="11"/>
    </row>
    <row r="155" spans="1:10" s="13" customFormat="1">
      <c r="A155" s="19"/>
      <c r="I155" s="11"/>
      <c r="J155" s="11"/>
    </row>
    <row r="156" spans="1:10" s="13" customFormat="1">
      <c r="A156" s="19"/>
      <c r="I156" s="11"/>
      <c r="J156" s="11"/>
    </row>
    <row r="157" spans="1:10" s="13" customFormat="1">
      <c r="A157" s="19"/>
      <c r="I157" s="11"/>
      <c r="J157" s="11"/>
    </row>
    <row r="158" spans="1:10" s="13" customFormat="1">
      <c r="A158" s="19"/>
      <c r="I158" s="11"/>
      <c r="J158" s="11"/>
    </row>
    <row r="159" spans="1:10" s="13" customFormat="1">
      <c r="A159" s="19"/>
      <c r="I159" s="11"/>
      <c r="J159" s="11"/>
    </row>
    <row r="160" spans="1:10" s="13" customFormat="1">
      <c r="A160" s="19"/>
      <c r="I160" s="11"/>
      <c r="J160" s="11"/>
    </row>
    <row r="161" spans="1:10" s="13" customFormat="1">
      <c r="A161" s="19"/>
      <c r="I161" s="11"/>
      <c r="J161" s="11"/>
    </row>
    <row r="162" spans="1:10" s="13" customFormat="1">
      <c r="A162" s="19"/>
      <c r="I162" s="11"/>
      <c r="J162" s="11"/>
    </row>
    <row r="163" spans="1:10" s="13" customFormat="1">
      <c r="A163" s="19"/>
      <c r="I163" s="11"/>
      <c r="J163" s="11"/>
    </row>
    <row r="164" spans="1:10" s="13" customFormat="1">
      <c r="A164" s="19"/>
      <c r="I164" s="11"/>
      <c r="J164" s="11"/>
    </row>
    <row r="165" spans="1:10" s="13" customFormat="1">
      <c r="A165" s="19"/>
      <c r="I165" s="11"/>
      <c r="J165" s="11"/>
    </row>
    <row r="166" spans="1:10" s="13" customFormat="1">
      <c r="A166" s="19"/>
      <c r="I166" s="11"/>
      <c r="J166" s="11"/>
    </row>
    <row r="167" spans="1:10" s="13" customFormat="1">
      <c r="A167" s="19"/>
      <c r="I167" s="11"/>
      <c r="J167" s="11"/>
    </row>
    <row r="168" spans="1:10" s="13" customFormat="1">
      <c r="A168" s="19"/>
      <c r="I168" s="11"/>
      <c r="J168" s="11"/>
    </row>
    <row r="169" spans="1:10" s="13" customFormat="1">
      <c r="A169" s="19"/>
      <c r="I169" s="11"/>
      <c r="J169" s="11"/>
    </row>
    <row r="170" spans="1:10" s="13" customFormat="1">
      <c r="A170" s="19"/>
      <c r="I170" s="11"/>
      <c r="J170" s="11"/>
    </row>
    <row r="171" spans="1:10" s="13" customFormat="1">
      <c r="A171" s="19"/>
      <c r="I171" s="11"/>
      <c r="J171" s="11"/>
    </row>
    <row r="172" spans="1:10" s="13" customFormat="1">
      <c r="A172" s="19"/>
      <c r="I172" s="11"/>
      <c r="J172" s="11"/>
    </row>
    <row r="173" spans="1:10" s="13" customFormat="1">
      <c r="A173" s="19"/>
      <c r="I173" s="11"/>
      <c r="J173" s="11"/>
    </row>
    <row r="174" spans="1:10" s="13" customFormat="1">
      <c r="A174" s="19"/>
      <c r="I174" s="11"/>
      <c r="J174" s="11"/>
    </row>
    <row r="175" spans="1:10" s="13" customFormat="1">
      <c r="A175" s="19"/>
      <c r="I175" s="11"/>
      <c r="J175" s="11"/>
    </row>
    <row r="176" spans="1:10" s="13" customFormat="1">
      <c r="A176" s="19"/>
      <c r="I176" s="11"/>
      <c r="J176" s="11"/>
    </row>
    <row r="177" spans="1:10" s="13" customFormat="1">
      <c r="A177" s="19"/>
      <c r="I177" s="11"/>
      <c r="J177" s="11"/>
    </row>
    <row r="178" spans="1:10" s="13" customFormat="1">
      <c r="A178" s="19"/>
      <c r="I178" s="11"/>
      <c r="J178" s="11"/>
    </row>
    <row r="179" spans="1:10" s="13" customFormat="1">
      <c r="A179" s="19"/>
      <c r="I179" s="11"/>
      <c r="J179" s="11"/>
    </row>
    <row r="180" spans="1:10" s="13" customFormat="1">
      <c r="A180" s="19"/>
      <c r="I180" s="11"/>
      <c r="J180" s="11"/>
    </row>
    <row r="181" spans="1:10" s="13" customFormat="1">
      <c r="A181" s="19"/>
      <c r="I181" s="11"/>
      <c r="J181" s="11"/>
    </row>
    <row r="182" spans="1:10" s="13" customFormat="1">
      <c r="A182" s="19"/>
      <c r="I182" s="11"/>
      <c r="J182" s="11"/>
    </row>
    <row r="183" spans="1:10" s="13" customFormat="1">
      <c r="A183" s="19"/>
      <c r="I183" s="11"/>
      <c r="J183" s="11"/>
    </row>
    <row r="184" spans="1:10" s="13" customFormat="1">
      <c r="A184" s="19"/>
      <c r="I184" s="11"/>
      <c r="J184" s="11"/>
    </row>
    <row r="185" spans="1:10" s="13" customFormat="1">
      <c r="A185" s="19"/>
      <c r="I185" s="11"/>
      <c r="J185" s="11"/>
    </row>
    <row r="186" spans="1:10" s="13" customFormat="1">
      <c r="A186" s="19"/>
      <c r="I186" s="11"/>
      <c r="J186" s="11"/>
    </row>
    <row r="187" spans="1:10" s="13" customFormat="1">
      <c r="A187" s="19"/>
      <c r="I187" s="11"/>
      <c r="J187" s="11"/>
    </row>
    <row r="188" spans="1:10" s="13" customFormat="1">
      <c r="A188" s="19"/>
      <c r="I188" s="11"/>
      <c r="J188" s="11"/>
    </row>
    <row r="189" spans="1:10" s="13" customFormat="1">
      <c r="A189" s="19"/>
      <c r="I189" s="11"/>
      <c r="J189" s="11"/>
    </row>
    <row r="190" spans="1:10" s="13" customFormat="1">
      <c r="A190" s="19"/>
      <c r="I190" s="11"/>
      <c r="J190" s="11"/>
    </row>
    <row r="191" spans="1:10" s="13" customFormat="1">
      <c r="A191" s="19"/>
      <c r="I191" s="11"/>
      <c r="J191" s="11"/>
    </row>
    <row r="192" spans="1:10" s="13" customFormat="1">
      <c r="A192" s="19"/>
      <c r="I192" s="11"/>
      <c r="J192" s="11"/>
    </row>
    <row r="193" spans="1:10" s="13" customFormat="1">
      <c r="A193" s="19"/>
      <c r="I193" s="11"/>
      <c r="J193" s="11"/>
    </row>
    <row r="194" spans="1:10" s="13" customFormat="1">
      <c r="A194" s="19"/>
      <c r="I194" s="11"/>
      <c r="J194" s="11"/>
    </row>
    <row r="195" spans="1:10" s="13" customFormat="1">
      <c r="A195" s="19"/>
      <c r="I195" s="11"/>
      <c r="J195" s="11"/>
    </row>
  </sheetData>
  <mergeCells count="12">
    <mergeCell ref="A2:H2"/>
    <mergeCell ref="C45:D45"/>
    <mergeCell ref="F45:H45"/>
    <mergeCell ref="A7:H7"/>
    <mergeCell ref="A18:H18"/>
    <mergeCell ref="C44:D44"/>
    <mergeCell ref="F44:H44"/>
    <mergeCell ref="A3:H3"/>
    <mergeCell ref="A4:A5"/>
    <mergeCell ref="B4:B5"/>
    <mergeCell ref="C4:D4"/>
    <mergeCell ref="E4:H4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verticalDpi="300" r:id="rId1"/>
  <headerFooter alignWithMargins="0"/>
  <ignoredErrors>
    <ignoredError sqref="G9:G10 H9:H10 H19 G21 G11:G16 H11:H16 H23:H32 H34:H40 H20:H2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99"/>
  </sheetPr>
  <dimension ref="A1:I184"/>
  <sheetViews>
    <sheetView view="pageBreakPreview" zoomScale="55" zoomScaleNormal="75" zoomScaleSheetLayoutView="55" workbookViewId="0">
      <selection activeCell="S13" sqref="S13"/>
    </sheetView>
  </sheetViews>
  <sheetFormatPr defaultRowHeight="18.75"/>
  <cols>
    <col min="1" max="1" width="82.28515625" style="2" customWidth="1"/>
    <col min="2" max="2" width="9.85546875" style="8" customWidth="1"/>
    <col min="3" max="7" width="25.7109375" style="8" customWidth="1"/>
    <col min="8" max="8" width="21.140625" style="8" customWidth="1"/>
    <col min="9" max="9" width="9.5703125" style="2" customWidth="1"/>
    <col min="10" max="10" width="9.85546875" style="2" customWidth="1"/>
    <col min="11" max="16384" width="9.140625" style="2"/>
  </cols>
  <sheetData>
    <row r="1" spans="1:9">
      <c r="H1" s="7" t="s">
        <v>154</v>
      </c>
    </row>
    <row r="2" spans="1:9">
      <c r="A2" s="185" t="s">
        <v>75</v>
      </c>
      <c r="B2" s="185"/>
      <c r="C2" s="185"/>
      <c r="D2" s="185"/>
      <c r="E2" s="185"/>
      <c r="F2" s="185"/>
      <c r="G2" s="185"/>
      <c r="H2" s="185"/>
    </row>
    <row r="3" spans="1:9">
      <c r="A3" s="199" t="s">
        <v>141</v>
      </c>
      <c r="B3" s="199"/>
      <c r="C3" s="199"/>
      <c r="D3" s="199"/>
      <c r="E3" s="199"/>
      <c r="F3" s="199"/>
      <c r="G3" s="199"/>
      <c r="H3" s="199"/>
    </row>
    <row r="4" spans="1:9" ht="43.5" customHeight="1">
      <c r="A4" s="197" t="s">
        <v>96</v>
      </c>
      <c r="B4" s="181" t="s">
        <v>7</v>
      </c>
      <c r="C4" s="181" t="s">
        <v>81</v>
      </c>
      <c r="D4" s="181"/>
      <c r="E4" s="195" t="s">
        <v>253</v>
      </c>
      <c r="F4" s="195"/>
      <c r="G4" s="195"/>
      <c r="H4" s="195"/>
    </row>
    <row r="5" spans="1:9" ht="56.25" customHeight="1">
      <c r="A5" s="198"/>
      <c r="B5" s="181"/>
      <c r="C5" s="137" t="s">
        <v>254</v>
      </c>
      <c r="D5" s="137" t="s">
        <v>255</v>
      </c>
      <c r="E5" s="5" t="s">
        <v>88</v>
      </c>
      <c r="F5" s="5" t="s">
        <v>84</v>
      </c>
      <c r="G5" s="20" t="s">
        <v>91</v>
      </c>
      <c r="H5" s="20" t="s">
        <v>92</v>
      </c>
    </row>
    <row r="6" spans="1:9" ht="15.75" customHeight="1">
      <c r="A6" s="4">
        <v>1</v>
      </c>
      <c r="B6" s="5">
        <v>2</v>
      </c>
      <c r="C6" s="4">
        <v>3</v>
      </c>
      <c r="D6" s="5">
        <v>4</v>
      </c>
      <c r="E6" s="4">
        <v>5</v>
      </c>
      <c r="F6" s="5">
        <v>6</v>
      </c>
      <c r="G6" s="4">
        <v>7</v>
      </c>
      <c r="H6" s="5">
        <v>8</v>
      </c>
    </row>
    <row r="7" spans="1:9" s="3" customFormat="1" ht="52.5" customHeight="1">
      <c r="A7" s="66" t="s">
        <v>49</v>
      </c>
      <c r="B7" s="67">
        <v>4000</v>
      </c>
      <c r="C7" s="146">
        <f>SUM(C8:C13)</f>
        <v>11542</v>
      </c>
      <c r="D7" s="151">
        <f>SUM(D8:D13)</f>
        <v>1289</v>
      </c>
      <c r="E7" s="151">
        <f>SUM(E8:E13)</f>
        <v>549</v>
      </c>
      <c r="F7" s="151">
        <f>SUM(F8:F13)</f>
        <v>1289</v>
      </c>
      <c r="G7" s="135">
        <f>F7-E7</f>
        <v>740</v>
      </c>
      <c r="H7" s="135">
        <f>(F7/E7)*100</f>
        <v>234.79052823315118</v>
      </c>
    </row>
    <row r="8" spans="1:9" ht="45.75" customHeight="1">
      <c r="A8" s="68" t="s">
        <v>0</v>
      </c>
      <c r="B8" s="69" t="s">
        <v>77</v>
      </c>
      <c r="C8" s="145"/>
      <c r="D8" s="136"/>
      <c r="E8" s="136"/>
      <c r="F8" s="136"/>
      <c r="G8" s="136">
        <f t="shared" ref="G8:G13" si="0">F8-E8</f>
        <v>0</v>
      </c>
      <c r="H8" s="172" t="e">
        <f t="shared" ref="H8:H13" si="1">(F8/E8)*100</f>
        <v>#DIV/0!</v>
      </c>
    </row>
    <row r="9" spans="1:9" ht="42.75" customHeight="1">
      <c r="A9" s="68" t="s">
        <v>1</v>
      </c>
      <c r="B9" s="69">
        <v>4020</v>
      </c>
      <c r="C9" s="145">
        <v>955</v>
      </c>
      <c r="D9" s="136">
        <v>863</v>
      </c>
      <c r="E9" s="136">
        <v>399</v>
      </c>
      <c r="F9" s="136">
        <v>863</v>
      </c>
      <c r="G9" s="136">
        <f t="shared" si="0"/>
        <v>464</v>
      </c>
      <c r="H9" s="136">
        <f t="shared" si="1"/>
        <v>216.29072681704261</v>
      </c>
    </row>
    <row r="10" spans="1:9" ht="49.5" customHeight="1">
      <c r="A10" s="68" t="s">
        <v>17</v>
      </c>
      <c r="B10" s="69">
        <v>4030</v>
      </c>
      <c r="C10" s="145">
        <v>180</v>
      </c>
      <c r="D10" s="136">
        <v>191</v>
      </c>
      <c r="E10" s="136">
        <v>150</v>
      </c>
      <c r="F10" s="136">
        <v>191</v>
      </c>
      <c r="G10" s="136">
        <f t="shared" si="0"/>
        <v>41</v>
      </c>
      <c r="H10" s="136">
        <f t="shared" si="1"/>
        <v>127.33333333333334</v>
      </c>
    </row>
    <row r="11" spans="1:9" ht="40.5" customHeight="1">
      <c r="A11" s="68" t="s">
        <v>2</v>
      </c>
      <c r="B11" s="69">
        <v>4040</v>
      </c>
      <c r="C11" s="149">
        <v>9336</v>
      </c>
      <c r="D11" s="136">
        <v>25</v>
      </c>
      <c r="E11" s="136"/>
      <c r="F11" s="136">
        <v>25</v>
      </c>
      <c r="G11" s="136">
        <f t="shared" si="0"/>
        <v>25</v>
      </c>
      <c r="H11" s="172" t="e">
        <f t="shared" si="1"/>
        <v>#DIV/0!</v>
      </c>
    </row>
    <row r="12" spans="1:9" ht="51" customHeight="1">
      <c r="A12" s="68" t="s">
        <v>41</v>
      </c>
      <c r="B12" s="69">
        <v>4050</v>
      </c>
      <c r="C12" s="145">
        <v>103</v>
      </c>
      <c r="D12" s="136">
        <v>5</v>
      </c>
      <c r="E12" s="136"/>
      <c r="F12" s="136">
        <v>5</v>
      </c>
      <c r="G12" s="136">
        <f t="shared" si="0"/>
        <v>5</v>
      </c>
      <c r="H12" s="172" t="e">
        <f t="shared" si="1"/>
        <v>#DIV/0!</v>
      </c>
    </row>
    <row r="13" spans="1:9" ht="41.25" customHeight="1">
      <c r="A13" s="68" t="s">
        <v>104</v>
      </c>
      <c r="B13" s="69">
        <v>4060</v>
      </c>
      <c r="C13" s="145">
        <v>968</v>
      </c>
      <c r="D13" s="136">
        <v>205</v>
      </c>
      <c r="E13" s="136"/>
      <c r="F13" s="136">
        <v>205</v>
      </c>
      <c r="G13" s="136">
        <f t="shared" si="0"/>
        <v>205</v>
      </c>
      <c r="H13" s="172" t="e">
        <f t="shared" si="1"/>
        <v>#DIV/0!</v>
      </c>
    </row>
    <row r="14" spans="1:9">
      <c r="A14" s="41"/>
      <c r="B14" s="41"/>
      <c r="C14" s="41"/>
      <c r="D14" s="41"/>
      <c r="E14" s="41"/>
      <c r="F14" s="41"/>
      <c r="G14" s="41"/>
      <c r="H14" s="41"/>
    </row>
    <row r="15" spans="1:9">
      <c r="A15" s="41"/>
      <c r="B15" s="41"/>
      <c r="C15" s="41"/>
      <c r="D15" s="41"/>
      <c r="E15" s="41"/>
      <c r="F15" s="41"/>
      <c r="G15" s="41"/>
      <c r="H15" s="41"/>
    </row>
    <row r="16" spans="1:9" s="1" customFormat="1" ht="19.5" customHeight="1">
      <c r="A16" s="53"/>
      <c r="B16" s="42"/>
      <c r="C16" s="42"/>
      <c r="D16" s="42"/>
      <c r="E16" s="42"/>
      <c r="F16" s="42"/>
      <c r="G16" s="42"/>
      <c r="H16" s="42"/>
      <c r="I16" s="2"/>
    </row>
    <row r="17" spans="1:8" ht="27.75" customHeight="1">
      <c r="A17" s="95" t="s">
        <v>170</v>
      </c>
      <c r="B17" s="39"/>
      <c r="C17" s="201" t="s">
        <v>83</v>
      </c>
      <c r="D17" s="201"/>
      <c r="E17" s="40"/>
      <c r="F17" s="193" t="s">
        <v>176</v>
      </c>
      <c r="G17" s="202"/>
      <c r="H17" s="202"/>
    </row>
    <row r="18" spans="1:8" s="1" customFormat="1">
      <c r="A18" s="38" t="s">
        <v>45</v>
      </c>
      <c r="B18" s="41"/>
      <c r="C18" s="200" t="s">
        <v>46</v>
      </c>
      <c r="D18" s="200"/>
      <c r="E18" s="41"/>
      <c r="F18" s="94" t="s">
        <v>98</v>
      </c>
      <c r="G18" s="94"/>
      <c r="H18" s="94"/>
    </row>
    <row r="19" spans="1:8">
      <c r="A19" s="15"/>
    </row>
    <row r="20" spans="1:8">
      <c r="A20" s="15"/>
    </row>
    <row r="21" spans="1:8">
      <c r="A21" s="15"/>
    </row>
    <row r="22" spans="1:8">
      <c r="A22" s="15"/>
    </row>
    <row r="23" spans="1:8">
      <c r="A23" s="15"/>
    </row>
    <row r="24" spans="1:8">
      <c r="A24" s="15"/>
    </row>
    <row r="25" spans="1:8">
      <c r="A25" s="15"/>
    </row>
    <row r="26" spans="1:8">
      <c r="A26" s="15"/>
    </row>
    <row r="27" spans="1:8">
      <c r="A27" s="15"/>
    </row>
    <row r="28" spans="1:8">
      <c r="A28" s="15"/>
    </row>
    <row r="29" spans="1:8">
      <c r="A29" s="15"/>
    </row>
    <row r="30" spans="1:8">
      <c r="A30" s="15"/>
    </row>
    <row r="31" spans="1:8">
      <c r="A31" s="15"/>
    </row>
    <row r="32" spans="1:8">
      <c r="A32" s="15"/>
    </row>
    <row r="33" spans="1:1">
      <c r="A33" s="15"/>
    </row>
    <row r="34" spans="1:1">
      <c r="A34" s="15"/>
    </row>
    <row r="35" spans="1:1">
      <c r="A35" s="15"/>
    </row>
    <row r="36" spans="1:1">
      <c r="A36" s="15"/>
    </row>
    <row r="37" spans="1:1">
      <c r="A37" s="15"/>
    </row>
    <row r="38" spans="1:1">
      <c r="A38" s="15"/>
    </row>
    <row r="39" spans="1:1">
      <c r="A39" s="15"/>
    </row>
    <row r="40" spans="1:1">
      <c r="A40" s="15"/>
    </row>
    <row r="41" spans="1:1">
      <c r="A41" s="15"/>
    </row>
    <row r="42" spans="1:1">
      <c r="A42" s="15"/>
    </row>
    <row r="43" spans="1:1">
      <c r="A43" s="15"/>
    </row>
    <row r="44" spans="1:1">
      <c r="A44" s="15"/>
    </row>
    <row r="45" spans="1:1">
      <c r="A45" s="15"/>
    </row>
    <row r="46" spans="1:1">
      <c r="A46" s="15"/>
    </row>
    <row r="47" spans="1:1">
      <c r="A47" s="15"/>
    </row>
    <row r="48" spans="1:1">
      <c r="A48" s="15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  <row r="57" spans="1:1">
      <c r="A57" s="15"/>
    </row>
    <row r="58" spans="1:1">
      <c r="A58" s="15"/>
    </row>
    <row r="59" spans="1:1">
      <c r="A59" s="15"/>
    </row>
    <row r="60" spans="1:1">
      <c r="A60" s="15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</sheetData>
  <mergeCells count="9">
    <mergeCell ref="A4:A5"/>
    <mergeCell ref="A2:H2"/>
    <mergeCell ref="B4:B5"/>
    <mergeCell ref="A3:H3"/>
    <mergeCell ref="C18:D18"/>
    <mergeCell ref="C4:D4"/>
    <mergeCell ref="E4:H4"/>
    <mergeCell ref="C17:D17"/>
    <mergeCell ref="F17:H17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2:G285"/>
  <sheetViews>
    <sheetView topLeftCell="A4" workbookViewId="0">
      <selection activeCell="L9" sqref="L9"/>
    </sheetView>
  </sheetViews>
  <sheetFormatPr defaultRowHeight="18.75"/>
  <cols>
    <col min="1" max="1" width="65" style="2" customWidth="1"/>
    <col min="2" max="2" width="12.28515625" style="62" customWidth="1"/>
    <col min="3" max="3" width="18.140625" style="62" customWidth="1"/>
    <col min="4" max="4" width="16.85546875" style="62" customWidth="1"/>
    <col min="5" max="5" width="16.140625" style="62" customWidth="1"/>
    <col min="6" max="6" width="19.140625" style="2" customWidth="1"/>
    <col min="7" max="7" width="19.28515625" style="2" customWidth="1"/>
    <col min="8" max="16384" width="9.140625" style="2"/>
  </cols>
  <sheetData>
    <row r="2" spans="1:7">
      <c r="A2" s="189" t="s">
        <v>251</v>
      </c>
      <c r="B2" s="189"/>
      <c r="C2" s="189"/>
      <c r="D2" s="189"/>
      <c r="E2" s="189"/>
      <c r="F2" s="189"/>
      <c r="G2" s="189"/>
    </row>
    <row r="3" spans="1:7">
      <c r="A3" s="10"/>
      <c r="B3" s="18"/>
      <c r="C3" s="10"/>
      <c r="D3" s="10"/>
      <c r="E3" s="18"/>
      <c r="F3" s="10"/>
      <c r="G3" s="10" t="s">
        <v>168</v>
      </c>
    </row>
    <row r="4" spans="1:7" ht="93" customHeight="1">
      <c r="A4" s="211" t="s">
        <v>96</v>
      </c>
      <c r="B4" s="212" t="s">
        <v>7</v>
      </c>
      <c r="C4" s="212" t="s">
        <v>256</v>
      </c>
      <c r="D4" s="212" t="s">
        <v>258</v>
      </c>
      <c r="E4" s="213" t="s">
        <v>257</v>
      </c>
      <c r="F4" s="212" t="s">
        <v>259</v>
      </c>
      <c r="G4" s="212" t="s">
        <v>263</v>
      </c>
    </row>
    <row r="5" spans="1:7" ht="18" customHeight="1">
      <c r="A5" s="211">
        <v>1</v>
      </c>
      <c r="B5" s="212">
        <v>2</v>
      </c>
      <c r="C5" s="212">
        <v>3</v>
      </c>
      <c r="D5" s="212">
        <v>4</v>
      </c>
      <c r="E5" s="212">
        <v>5</v>
      </c>
      <c r="F5" s="212">
        <v>6</v>
      </c>
      <c r="G5" s="212">
        <v>7</v>
      </c>
    </row>
    <row r="6" spans="1:7" s="123" customFormat="1" ht="37.5" customHeight="1">
      <c r="A6" s="214" t="s">
        <v>49</v>
      </c>
      <c r="B6" s="215">
        <v>4000</v>
      </c>
      <c r="C6" s="215"/>
      <c r="D6" s="215"/>
      <c r="E6" s="215"/>
      <c r="F6" s="215"/>
      <c r="G6" s="215"/>
    </row>
    <row r="7" spans="1:7" s="58" customFormat="1" ht="26.25" customHeight="1">
      <c r="A7" s="216" t="s">
        <v>1</v>
      </c>
      <c r="B7" s="215">
        <v>4020</v>
      </c>
      <c r="C7" s="217">
        <f>SUM(C8:C23)</f>
        <v>955</v>
      </c>
      <c r="D7" s="218">
        <f>SUM(D24:D33)</f>
        <v>399</v>
      </c>
      <c r="E7" s="217">
        <f>SUM(E8:E34)</f>
        <v>863</v>
      </c>
      <c r="F7" s="218">
        <f t="shared" ref="F7:F34" si="0">E7-C7</f>
        <v>-92</v>
      </c>
      <c r="G7" s="218">
        <f t="shared" ref="G7:G34" si="1">E7-D7</f>
        <v>464</v>
      </c>
    </row>
    <row r="8" spans="1:7" s="58" customFormat="1" ht="21.75" customHeight="1">
      <c r="A8" s="219" t="s">
        <v>278</v>
      </c>
      <c r="B8" s="215"/>
      <c r="C8" s="220">
        <v>12</v>
      </c>
      <c r="D8" s="221">
        <v>0</v>
      </c>
      <c r="E8" s="220">
        <v>55</v>
      </c>
      <c r="F8" s="220">
        <f t="shared" ref="F8:F23" si="2">E8-C8</f>
        <v>43</v>
      </c>
      <c r="G8" s="220">
        <f t="shared" ref="G8:G23" si="3">E8-D8</f>
        <v>55</v>
      </c>
    </row>
    <row r="9" spans="1:7" s="58" customFormat="1" ht="20.25" customHeight="1">
      <c r="A9" s="219" t="s">
        <v>237</v>
      </c>
      <c r="B9" s="215"/>
      <c r="C9" s="220">
        <v>9</v>
      </c>
      <c r="D9" s="221">
        <v>0</v>
      </c>
      <c r="E9" s="221">
        <v>0</v>
      </c>
      <c r="F9" s="220">
        <f t="shared" si="2"/>
        <v>-9</v>
      </c>
      <c r="G9" s="220">
        <f t="shared" si="3"/>
        <v>0</v>
      </c>
    </row>
    <row r="10" spans="1:7" s="58" customFormat="1" ht="20.25" customHeight="1">
      <c r="A10" s="219" t="s">
        <v>270</v>
      </c>
      <c r="B10" s="215"/>
      <c r="C10" s="220">
        <v>30</v>
      </c>
      <c r="D10" s="221">
        <v>0</v>
      </c>
      <c r="E10" s="221">
        <v>0</v>
      </c>
      <c r="F10" s="220">
        <f t="shared" si="2"/>
        <v>-30</v>
      </c>
      <c r="G10" s="220">
        <f t="shared" si="3"/>
        <v>0</v>
      </c>
    </row>
    <row r="11" spans="1:7" s="58" customFormat="1" ht="20.25" customHeight="1">
      <c r="A11" s="219" t="s">
        <v>271</v>
      </c>
      <c r="B11" s="215"/>
      <c r="C11" s="220">
        <v>159</v>
      </c>
      <c r="D11" s="221">
        <v>0</v>
      </c>
      <c r="E11" s="221">
        <v>0</v>
      </c>
      <c r="F11" s="220">
        <f t="shared" si="2"/>
        <v>-159</v>
      </c>
      <c r="G11" s="220">
        <f t="shared" si="3"/>
        <v>0</v>
      </c>
    </row>
    <row r="12" spans="1:7" s="58" customFormat="1" ht="20.25" customHeight="1">
      <c r="A12" s="219" t="s">
        <v>238</v>
      </c>
      <c r="B12" s="215"/>
      <c r="C12" s="220">
        <v>124</v>
      </c>
      <c r="D12" s="221">
        <v>0</v>
      </c>
      <c r="E12" s="221">
        <v>0</v>
      </c>
      <c r="F12" s="220">
        <f t="shared" si="2"/>
        <v>-124</v>
      </c>
      <c r="G12" s="220">
        <f t="shared" si="3"/>
        <v>0</v>
      </c>
    </row>
    <row r="13" spans="1:7" s="58" customFormat="1" ht="20.25" customHeight="1">
      <c r="A13" s="219" t="s">
        <v>239</v>
      </c>
      <c r="B13" s="215"/>
      <c r="C13" s="220">
        <v>9</v>
      </c>
      <c r="D13" s="221">
        <v>0</v>
      </c>
      <c r="E13" s="221">
        <v>0</v>
      </c>
      <c r="F13" s="220">
        <f t="shared" si="2"/>
        <v>-9</v>
      </c>
      <c r="G13" s="220">
        <f t="shared" si="3"/>
        <v>0</v>
      </c>
    </row>
    <row r="14" spans="1:7" s="58" customFormat="1" ht="20.25" customHeight="1">
      <c r="A14" s="219" t="s">
        <v>240</v>
      </c>
      <c r="B14" s="215"/>
      <c r="C14" s="220">
        <v>9</v>
      </c>
      <c r="D14" s="221">
        <v>0</v>
      </c>
      <c r="E14" s="221">
        <v>0</v>
      </c>
      <c r="F14" s="220">
        <f t="shared" si="2"/>
        <v>-9</v>
      </c>
      <c r="G14" s="220">
        <f t="shared" si="3"/>
        <v>0</v>
      </c>
    </row>
    <row r="15" spans="1:7" s="58" customFormat="1" ht="20.25" customHeight="1">
      <c r="A15" s="219" t="s">
        <v>241</v>
      </c>
      <c r="B15" s="215"/>
      <c r="C15" s="220">
        <v>27</v>
      </c>
      <c r="D15" s="221">
        <v>0</v>
      </c>
      <c r="E15" s="221">
        <v>0</v>
      </c>
      <c r="F15" s="220">
        <f t="shared" si="2"/>
        <v>-27</v>
      </c>
      <c r="G15" s="220">
        <f t="shared" si="3"/>
        <v>0</v>
      </c>
    </row>
    <row r="16" spans="1:7" s="58" customFormat="1" ht="20.25" customHeight="1">
      <c r="A16" s="219" t="s">
        <v>242</v>
      </c>
      <c r="B16" s="215"/>
      <c r="C16" s="220">
        <v>31</v>
      </c>
      <c r="D16" s="221">
        <v>0</v>
      </c>
      <c r="E16" s="221">
        <v>0</v>
      </c>
      <c r="F16" s="220">
        <f t="shared" si="2"/>
        <v>-31</v>
      </c>
      <c r="G16" s="220">
        <f t="shared" si="3"/>
        <v>0</v>
      </c>
    </row>
    <row r="17" spans="1:7" s="58" customFormat="1" ht="20.25" customHeight="1">
      <c r="A17" s="219" t="s">
        <v>243</v>
      </c>
      <c r="B17" s="215"/>
      <c r="C17" s="220">
        <v>20</v>
      </c>
      <c r="D17" s="221">
        <v>0</v>
      </c>
      <c r="E17" s="221">
        <v>0</v>
      </c>
      <c r="F17" s="220">
        <f t="shared" si="2"/>
        <v>-20</v>
      </c>
      <c r="G17" s="220">
        <f t="shared" si="3"/>
        <v>0</v>
      </c>
    </row>
    <row r="18" spans="1:7" s="58" customFormat="1" ht="20.25" customHeight="1">
      <c r="A18" s="219" t="s">
        <v>244</v>
      </c>
      <c r="B18" s="215"/>
      <c r="C18" s="220">
        <v>27</v>
      </c>
      <c r="D18" s="221">
        <v>0</v>
      </c>
      <c r="E18" s="221">
        <v>0</v>
      </c>
      <c r="F18" s="220">
        <f t="shared" si="2"/>
        <v>-27</v>
      </c>
      <c r="G18" s="220">
        <f t="shared" si="3"/>
        <v>0</v>
      </c>
    </row>
    <row r="19" spans="1:7" s="58" customFormat="1" ht="20.25" customHeight="1">
      <c r="A19" s="219" t="s">
        <v>245</v>
      </c>
      <c r="B19" s="215"/>
      <c r="C19" s="220">
        <v>12</v>
      </c>
      <c r="D19" s="221">
        <v>0</v>
      </c>
      <c r="E19" s="221">
        <v>0</v>
      </c>
      <c r="F19" s="220">
        <f t="shared" si="2"/>
        <v>-12</v>
      </c>
      <c r="G19" s="220">
        <f t="shared" si="3"/>
        <v>0</v>
      </c>
    </row>
    <row r="20" spans="1:7" s="58" customFormat="1" ht="20.25" customHeight="1">
      <c r="A20" s="219" t="s">
        <v>246</v>
      </c>
      <c r="B20" s="215"/>
      <c r="C20" s="220">
        <v>9</v>
      </c>
      <c r="D20" s="221">
        <v>0</v>
      </c>
      <c r="E20" s="221">
        <v>0</v>
      </c>
      <c r="F20" s="220">
        <f t="shared" si="2"/>
        <v>-9</v>
      </c>
      <c r="G20" s="220">
        <f t="shared" si="3"/>
        <v>0</v>
      </c>
    </row>
    <row r="21" spans="1:7" s="58" customFormat="1" ht="20.25" customHeight="1">
      <c r="A21" s="219" t="s">
        <v>247</v>
      </c>
      <c r="B21" s="215"/>
      <c r="C21" s="220">
        <v>10</v>
      </c>
      <c r="D21" s="221">
        <v>0</v>
      </c>
      <c r="E21" s="221">
        <v>0</v>
      </c>
      <c r="F21" s="220">
        <f t="shared" si="2"/>
        <v>-10</v>
      </c>
      <c r="G21" s="220">
        <f t="shared" si="3"/>
        <v>0</v>
      </c>
    </row>
    <row r="22" spans="1:7" s="58" customFormat="1" ht="20.25" customHeight="1">
      <c r="A22" s="219" t="s">
        <v>248</v>
      </c>
      <c r="B22" s="215"/>
      <c r="C22" s="220">
        <v>50</v>
      </c>
      <c r="D22" s="221">
        <v>0</v>
      </c>
      <c r="E22" s="221">
        <v>0</v>
      </c>
      <c r="F22" s="220">
        <f t="shared" si="2"/>
        <v>-50</v>
      </c>
      <c r="G22" s="220">
        <f t="shared" si="3"/>
        <v>0</v>
      </c>
    </row>
    <row r="23" spans="1:7" s="58" customFormat="1" ht="20.25" customHeight="1">
      <c r="A23" s="222" t="s">
        <v>272</v>
      </c>
      <c r="B23" s="223"/>
      <c r="C23" s="224">
        <v>417</v>
      </c>
      <c r="D23" s="225">
        <v>0</v>
      </c>
      <c r="E23" s="225">
        <v>0</v>
      </c>
      <c r="F23" s="220">
        <f t="shared" si="2"/>
        <v>-417</v>
      </c>
      <c r="G23" s="220">
        <f t="shared" si="3"/>
        <v>0</v>
      </c>
    </row>
    <row r="24" spans="1:7" s="58" customFormat="1" ht="18" customHeight="1">
      <c r="A24" s="219" t="s">
        <v>224</v>
      </c>
      <c r="B24" s="215"/>
      <c r="C24" s="221">
        <v>0</v>
      </c>
      <c r="D24" s="220">
        <v>324</v>
      </c>
      <c r="E24" s="226">
        <v>317</v>
      </c>
      <c r="F24" s="220">
        <f t="shared" si="0"/>
        <v>317</v>
      </c>
      <c r="G24" s="220">
        <f t="shared" si="1"/>
        <v>-7</v>
      </c>
    </row>
    <row r="25" spans="1:7" s="58" customFormat="1" ht="20.25" customHeight="1">
      <c r="A25" s="219" t="s">
        <v>231</v>
      </c>
      <c r="B25" s="215"/>
      <c r="C25" s="221">
        <v>0</v>
      </c>
      <c r="D25" s="220">
        <v>0</v>
      </c>
      <c r="E25" s="226">
        <v>200</v>
      </c>
      <c r="F25" s="220">
        <f t="shared" si="0"/>
        <v>200</v>
      </c>
      <c r="G25" s="220">
        <f t="shared" si="1"/>
        <v>200</v>
      </c>
    </row>
    <row r="26" spans="1:7" s="58" customFormat="1" ht="20.25" customHeight="1">
      <c r="A26" s="219" t="s">
        <v>277</v>
      </c>
      <c r="B26" s="215"/>
      <c r="C26" s="221">
        <v>0</v>
      </c>
      <c r="D26" s="220">
        <v>0</v>
      </c>
      <c r="E26" s="226">
        <v>33</v>
      </c>
      <c r="F26" s="220">
        <f t="shared" si="0"/>
        <v>33</v>
      </c>
      <c r="G26" s="220">
        <f t="shared" si="1"/>
        <v>33</v>
      </c>
    </row>
    <row r="27" spans="1:7" s="58" customFormat="1" ht="20.25" customHeight="1">
      <c r="A27" s="219" t="s">
        <v>225</v>
      </c>
      <c r="B27" s="215"/>
      <c r="C27" s="221">
        <v>0</v>
      </c>
      <c r="D27" s="220">
        <v>15</v>
      </c>
      <c r="E27" s="226">
        <v>15</v>
      </c>
      <c r="F27" s="220">
        <f t="shared" si="0"/>
        <v>15</v>
      </c>
      <c r="G27" s="220">
        <f t="shared" si="1"/>
        <v>0</v>
      </c>
    </row>
    <row r="28" spans="1:7" s="58" customFormat="1" ht="19.5" customHeight="1">
      <c r="A28" s="219" t="s">
        <v>226</v>
      </c>
      <c r="B28" s="215"/>
      <c r="C28" s="221">
        <v>0</v>
      </c>
      <c r="D28" s="220">
        <v>10</v>
      </c>
      <c r="E28" s="226">
        <v>10</v>
      </c>
      <c r="F28" s="220">
        <f t="shared" si="0"/>
        <v>10</v>
      </c>
      <c r="G28" s="220">
        <f t="shared" si="1"/>
        <v>0</v>
      </c>
    </row>
    <row r="29" spans="1:7" s="58" customFormat="1" ht="20.25" customHeight="1">
      <c r="A29" s="219" t="s">
        <v>227</v>
      </c>
      <c r="B29" s="215"/>
      <c r="C29" s="221">
        <v>0</v>
      </c>
      <c r="D29" s="220">
        <v>0</v>
      </c>
      <c r="E29" s="226">
        <v>11</v>
      </c>
      <c r="F29" s="220">
        <f t="shared" si="0"/>
        <v>11</v>
      </c>
      <c r="G29" s="220">
        <f t="shared" si="1"/>
        <v>11</v>
      </c>
    </row>
    <row r="30" spans="1:7" s="58" customFormat="1" ht="19.5" customHeight="1">
      <c r="A30" s="219" t="s">
        <v>228</v>
      </c>
      <c r="B30" s="215"/>
      <c r="C30" s="221">
        <v>0</v>
      </c>
      <c r="D30" s="220">
        <v>50</v>
      </c>
      <c r="E30" s="226">
        <v>48</v>
      </c>
      <c r="F30" s="220">
        <f t="shared" si="0"/>
        <v>48</v>
      </c>
      <c r="G30" s="220">
        <f t="shared" si="1"/>
        <v>-2</v>
      </c>
    </row>
    <row r="31" spans="1:7" s="58" customFormat="1" ht="18.75" customHeight="1">
      <c r="A31" s="219" t="s">
        <v>229</v>
      </c>
      <c r="B31" s="215"/>
      <c r="C31" s="221">
        <v>0</v>
      </c>
      <c r="D31" s="220">
        <v>0</v>
      </c>
      <c r="E31" s="226">
        <v>10</v>
      </c>
      <c r="F31" s="220">
        <f t="shared" si="0"/>
        <v>10</v>
      </c>
      <c r="G31" s="220">
        <f t="shared" si="1"/>
        <v>10</v>
      </c>
    </row>
    <row r="32" spans="1:7" s="58" customFormat="1" ht="21" customHeight="1">
      <c r="A32" s="219" t="s">
        <v>230</v>
      </c>
      <c r="B32" s="215"/>
      <c r="C32" s="221">
        <v>0</v>
      </c>
      <c r="D32" s="220">
        <v>0</v>
      </c>
      <c r="E32" s="226">
        <v>60</v>
      </c>
      <c r="F32" s="220">
        <f t="shared" si="0"/>
        <v>60</v>
      </c>
      <c r="G32" s="220">
        <f t="shared" si="1"/>
        <v>60</v>
      </c>
    </row>
    <row r="33" spans="1:7" s="58" customFormat="1" ht="21" customHeight="1">
      <c r="A33" s="219" t="s">
        <v>232</v>
      </c>
      <c r="B33" s="215"/>
      <c r="C33" s="221">
        <v>0</v>
      </c>
      <c r="D33" s="220">
        <v>0</v>
      </c>
      <c r="E33" s="226">
        <v>38</v>
      </c>
      <c r="F33" s="220">
        <f t="shared" si="0"/>
        <v>38</v>
      </c>
      <c r="G33" s="220">
        <f t="shared" si="1"/>
        <v>38</v>
      </c>
    </row>
    <row r="34" spans="1:7" s="58" customFormat="1" ht="21" customHeight="1">
      <c r="A34" s="227" t="s">
        <v>279</v>
      </c>
      <c r="B34" s="228"/>
      <c r="C34" s="229">
        <v>0</v>
      </c>
      <c r="D34" s="230">
        <v>0</v>
      </c>
      <c r="E34" s="231">
        <v>66</v>
      </c>
      <c r="F34" s="230">
        <f t="shared" si="0"/>
        <v>66</v>
      </c>
      <c r="G34" s="230">
        <f t="shared" si="1"/>
        <v>66</v>
      </c>
    </row>
    <row r="35" spans="1:7" s="1" customFormat="1" ht="21" customHeight="1">
      <c r="A35" s="216" t="s">
        <v>17</v>
      </c>
      <c r="B35" s="215">
        <v>4030</v>
      </c>
      <c r="C35" s="218">
        <f>SUM(C36:C37)</f>
        <v>180</v>
      </c>
      <c r="D35" s="218">
        <f>SUM(D37:D37)</f>
        <v>150</v>
      </c>
      <c r="E35" s="217">
        <f>SUM(E36:E45)</f>
        <v>187</v>
      </c>
      <c r="F35" s="218">
        <f>E35-C35</f>
        <v>7</v>
      </c>
      <c r="G35" s="218">
        <f>E35-D35</f>
        <v>37</v>
      </c>
    </row>
    <row r="36" spans="1:7" s="1" customFormat="1" ht="21" customHeight="1">
      <c r="A36" s="219" t="s">
        <v>249</v>
      </c>
      <c r="B36" s="215"/>
      <c r="C36" s="220">
        <v>180</v>
      </c>
      <c r="D36" s="220">
        <v>0</v>
      </c>
      <c r="E36" s="220">
        <v>0</v>
      </c>
      <c r="F36" s="220">
        <f t="shared" ref="F36" si="4">E36-C36</f>
        <v>-180</v>
      </c>
      <c r="G36" s="220">
        <f t="shared" ref="G36" si="5">E36-D36</f>
        <v>0</v>
      </c>
    </row>
    <row r="37" spans="1:7" s="1" customFormat="1" ht="39.75" customHeight="1">
      <c r="A37" s="219" t="s">
        <v>236</v>
      </c>
      <c r="B37" s="215"/>
      <c r="C37" s="220">
        <v>0</v>
      </c>
      <c r="D37" s="220">
        <v>150</v>
      </c>
      <c r="E37" s="220">
        <v>133</v>
      </c>
      <c r="F37" s="220">
        <f t="shared" ref="F37:F45" si="6">E37-C37</f>
        <v>133</v>
      </c>
      <c r="G37" s="220">
        <f t="shared" ref="G37:G45" si="7">E37-D37</f>
        <v>-17</v>
      </c>
    </row>
    <row r="38" spans="1:7" s="1" customFormat="1" ht="24" customHeight="1">
      <c r="A38" s="227" t="s">
        <v>280</v>
      </c>
      <c r="B38" s="228"/>
      <c r="C38" s="230">
        <v>0</v>
      </c>
      <c r="D38" s="230">
        <v>0</v>
      </c>
      <c r="E38" s="230">
        <v>5</v>
      </c>
      <c r="F38" s="230">
        <f t="shared" si="6"/>
        <v>5</v>
      </c>
      <c r="G38" s="230">
        <f t="shared" si="7"/>
        <v>5</v>
      </c>
    </row>
    <row r="39" spans="1:7" s="1" customFormat="1" ht="24" customHeight="1">
      <c r="A39" s="227" t="s">
        <v>282</v>
      </c>
      <c r="B39" s="228"/>
      <c r="C39" s="230">
        <v>0</v>
      </c>
      <c r="D39" s="230">
        <v>0</v>
      </c>
      <c r="E39" s="230">
        <v>23</v>
      </c>
      <c r="F39" s="230">
        <f t="shared" si="6"/>
        <v>23</v>
      </c>
      <c r="G39" s="230">
        <f t="shared" si="7"/>
        <v>23</v>
      </c>
    </row>
    <row r="40" spans="1:7" s="1" customFormat="1" ht="24" customHeight="1">
      <c r="A40" s="227" t="s">
        <v>284</v>
      </c>
      <c r="B40" s="228"/>
      <c r="C40" s="230">
        <v>0</v>
      </c>
      <c r="D40" s="230">
        <v>0</v>
      </c>
      <c r="E40" s="230">
        <v>3</v>
      </c>
      <c r="F40" s="230">
        <f t="shared" si="6"/>
        <v>3</v>
      </c>
      <c r="G40" s="230">
        <f t="shared" si="7"/>
        <v>3</v>
      </c>
    </row>
    <row r="41" spans="1:7" s="1" customFormat="1" ht="24" customHeight="1">
      <c r="A41" s="227" t="s">
        <v>283</v>
      </c>
      <c r="B41" s="228"/>
      <c r="C41" s="230">
        <v>0</v>
      </c>
      <c r="D41" s="230">
        <v>0</v>
      </c>
      <c r="E41" s="230">
        <v>0</v>
      </c>
      <c r="F41" s="230">
        <f t="shared" si="6"/>
        <v>0</v>
      </c>
      <c r="G41" s="230">
        <f t="shared" si="7"/>
        <v>0</v>
      </c>
    </row>
    <row r="42" spans="1:7" s="1" customFormat="1" ht="24" customHeight="1">
      <c r="A42" s="227" t="s">
        <v>285</v>
      </c>
      <c r="B42" s="228"/>
      <c r="C42" s="230">
        <v>0</v>
      </c>
      <c r="D42" s="230">
        <v>0</v>
      </c>
      <c r="E42" s="230">
        <v>2</v>
      </c>
      <c r="F42" s="230">
        <f t="shared" si="6"/>
        <v>2</v>
      </c>
      <c r="G42" s="230">
        <f t="shared" si="7"/>
        <v>2</v>
      </c>
    </row>
    <row r="43" spans="1:7" s="1" customFormat="1" ht="24" customHeight="1">
      <c r="A43" s="227" t="s">
        <v>286</v>
      </c>
      <c r="B43" s="228"/>
      <c r="C43" s="230">
        <v>0</v>
      </c>
      <c r="D43" s="230">
        <v>0</v>
      </c>
      <c r="E43" s="230">
        <v>2</v>
      </c>
      <c r="F43" s="230">
        <f t="shared" si="6"/>
        <v>2</v>
      </c>
      <c r="G43" s="230">
        <f t="shared" si="7"/>
        <v>2</v>
      </c>
    </row>
    <row r="44" spans="1:7" s="1" customFormat="1" ht="24" customHeight="1">
      <c r="A44" s="227" t="s">
        <v>287</v>
      </c>
      <c r="B44" s="228"/>
      <c r="C44" s="230">
        <v>0</v>
      </c>
      <c r="D44" s="230">
        <v>0</v>
      </c>
      <c r="E44" s="230">
        <v>17</v>
      </c>
      <c r="F44" s="230">
        <f t="shared" si="6"/>
        <v>17</v>
      </c>
      <c r="G44" s="230">
        <f t="shared" si="7"/>
        <v>17</v>
      </c>
    </row>
    <row r="45" spans="1:7" s="1" customFormat="1" ht="24" customHeight="1">
      <c r="A45" s="227" t="s">
        <v>281</v>
      </c>
      <c r="B45" s="228"/>
      <c r="C45" s="230">
        <v>0</v>
      </c>
      <c r="D45" s="230">
        <v>0</v>
      </c>
      <c r="E45" s="230">
        <v>2</v>
      </c>
      <c r="F45" s="230">
        <f t="shared" si="6"/>
        <v>2</v>
      </c>
      <c r="G45" s="230">
        <f t="shared" si="7"/>
        <v>2</v>
      </c>
    </row>
    <row r="46" spans="1:7" s="1" customFormat="1" ht="24" customHeight="1">
      <c r="A46" s="216" t="s">
        <v>2</v>
      </c>
      <c r="B46" s="215">
        <v>4040</v>
      </c>
      <c r="C46" s="218">
        <f>SUM(C47:C48)</f>
        <v>9336</v>
      </c>
      <c r="D46" s="232"/>
      <c r="E46" s="218">
        <f>SUM(E49:E49)</f>
        <v>25</v>
      </c>
      <c r="F46" s="218">
        <f>E46-C46</f>
        <v>-9311</v>
      </c>
      <c r="G46" s="218">
        <f>E46-D46</f>
        <v>25</v>
      </c>
    </row>
    <row r="47" spans="1:7" s="1" customFormat="1" ht="24" customHeight="1">
      <c r="A47" s="222" t="s">
        <v>268</v>
      </c>
      <c r="B47" s="223"/>
      <c r="C47" s="220">
        <v>9307</v>
      </c>
      <c r="D47" s="233">
        <v>0</v>
      </c>
      <c r="E47" s="234">
        <v>0</v>
      </c>
      <c r="F47" s="220">
        <f t="shared" ref="F47:F48" si="8">E47-C47</f>
        <v>-9307</v>
      </c>
      <c r="G47" s="220">
        <f t="shared" ref="G47:G48" si="9">E47-D47</f>
        <v>0</v>
      </c>
    </row>
    <row r="48" spans="1:7" s="1" customFormat="1" ht="24" customHeight="1">
      <c r="A48" s="222" t="s">
        <v>269</v>
      </c>
      <c r="B48" s="223"/>
      <c r="C48" s="220">
        <v>29</v>
      </c>
      <c r="D48" s="233">
        <v>0</v>
      </c>
      <c r="E48" s="234">
        <v>0</v>
      </c>
      <c r="F48" s="220">
        <f t="shared" si="8"/>
        <v>-29</v>
      </c>
      <c r="G48" s="220">
        <f t="shared" si="9"/>
        <v>0</v>
      </c>
    </row>
    <row r="49" spans="1:7" s="1" customFormat="1" ht="39.75" customHeight="1">
      <c r="A49" s="219" t="s">
        <v>223</v>
      </c>
      <c r="B49" s="215"/>
      <c r="C49" s="235">
        <v>0</v>
      </c>
      <c r="D49" s="235">
        <v>0</v>
      </c>
      <c r="E49" s="220">
        <v>25</v>
      </c>
      <c r="F49" s="220">
        <f>E49-C49</f>
        <v>25</v>
      </c>
      <c r="G49" s="220">
        <f>E49-D49</f>
        <v>25</v>
      </c>
    </row>
    <row r="50" spans="1:7" s="1" customFormat="1" ht="38.25" customHeight="1">
      <c r="A50" s="216" t="s">
        <v>41</v>
      </c>
      <c r="B50" s="215">
        <v>4050</v>
      </c>
      <c r="C50" s="218">
        <f>SUM(C51:C53)</f>
        <v>103</v>
      </c>
      <c r="D50" s="218">
        <v>0</v>
      </c>
      <c r="E50" s="218">
        <v>0</v>
      </c>
      <c r="F50" s="218">
        <f t="shared" ref="F50:F56" si="10">E50-C50</f>
        <v>-103</v>
      </c>
      <c r="G50" s="218">
        <f t="shared" ref="G50:G56" si="11">E50-D50</f>
        <v>0</v>
      </c>
    </row>
    <row r="51" spans="1:7" s="1" customFormat="1" ht="36.75" customHeight="1">
      <c r="A51" s="219" t="s">
        <v>233</v>
      </c>
      <c r="B51" s="215"/>
      <c r="C51" s="235">
        <v>0</v>
      </c>
      <c r="D51" s="235">
        <v>0</v>
      </c>
      <c r="E51" s="220">
        <v>5</v>
      </c>
      <c r="F51" s="220">
        <f t="shared" ref="F51" si="12">E51-C51</f>
        <v>5</v>
      </c>
      <c r="G51" s="220">
        <f t="shared" ref="G51" si="13">E51-D51</f>
        <v>5</v>
      </c>
    </row>
    <row r="52" spans="1:7" s="1" customFormat="1" ht="18" customHeight="1">
      <c r="A52" s="219" t="s">
        <v>250</v>
      </c>
      <c r="B52" s="215"/>
      <c r="C52" s="220">
        <v>23</v>
      </c>
      <c r="D52" s="220">
        <v>0</v>
      </c>
      <c r="E52" s="220">
        <v>0</v>
      </c>
      <c r="F52" s="220">
        <f t="shared" ref="F52" si="14">E52-C52</f>
        <v>-23</v>
      </c>
      <c r="G52" s="220">
        <f t="shared" ref="G52" si="15">E52-D52</f>
        <v>0</v>
      </c>
    </row>
    <row r="53" spans="1:7" s="1" customFormat="1" ht="18" customHeight="1">
      <c r="A53" s="222" t="s">
        <v>273</v>
      </c>
      <c r="B53" s="223"/>
      <c r="C53" s="224">
        <v>80</v>
      </c>
      <c r="D53" s="224">
        <v>0</v>
      </c>
      <c r="E53" s="224">
        <v>0</v>
      </c>
      <c r="F53" s="220">
        <f t="shared" ref="F53" si="16">E53-C53</f>
        <v>-80</v>
      </c>
      <c r="G53" s="220">
        <f t="shared" ref="G53" si="17">E53-D53</f>
        <v>0</v>
      </c>
    </row>
    <row r="54" spans="1:7" s="1" customFormat="1" ht="20.100000000000001" customHeight="1">
      <c r="A54" s="216" t="s">
        <v>104</v>
      </c>
      <c r="B54" s="215">
        <v>4060</v>
      </c>
      <c r="C54" s="218">
        <f>SUM(C55:C56)</f>
        <v>968</v>
      </c>
      <c r="D54" s="218">
        <v>0</v>
      </c>
      <c r="E54" s="218">
        <f>SUM(E55:E56)</f>
        <v>205</v>
      </c>
      <c r="F54" s="218">
        <f t="shared" si="10"/>
        <v>-763</v>
      </c>
      <c r="G54" s="218">
        <f t="shared" si="11"/>
        <v>205</v>
      </c>
    </row>
    <row r="55" spans="1:7" s="1" customFormat="1" ht="20.100000000000001" customHeight="1">
      <c r="A55" s="236" t="s">
        <v>234</v>
      </c>
      <c r="B55" s="212"/>
      <c r="C55" s="220">
        <v>968</v>
      </c>
      <c r="D55" s="220">
        <v>0</v>
      </c>
      <c r="E55" s="220">
        <v>203</v>
      </c>
      <c r="F55" s="220">
        <f t="shared" si="10"/>
        <v>-765</v>
      </c>
      <c r="G55" s="220">
        <f t="shared" si="11"/>
        <v>203</v>
      </c>
    </row>
    <row r="56" spans="1:7" s="1" customFormat="1" ht="38.25" customHeight="1">
      <c r="A56" s="236" t="s">
        <v>235</v>
      </c>
      <c r="B56" s="212"/>
      <c r="C56" s="220">
        <v>0</v>
      </c>
      <c r="D56" s="220">
        <v>0</v>
      </c>
      <c r="E56" s="220">
        <v>2</v>
      </c>
      <c r="F56" s="220">
        <f t="shared" si="10"/>
        <v>2</v>
      </c>
      <c r="G56" s="220">
        <f t="shared" si="11"/>
        <v>2</v>
      </c>
    </row>
    <row r="57" spans="1:7" s="58" customFormat="1" ht="20.100000000000001" customHeight="1">
      <c r="A57" s="237"/>
      <c r="B57" s="238"/>
      <c r="C57" s="239"/>
      <c r="D57" s="239"/>
      <c r="E57" s="239"/>
      <c r="F57" s="239"/>
      <c r="G57" s="239"/>
    </row>
    <row r="58" spans="1:7" ht="16.5" customHeight="1">
      <c r="A58" s="240"/>
      <c r="B58" s="241"/>
      <c r="C58" s="242"/>
      <c r="D58" s="243"/>
      <c r="E58" s="243"/>
      <c r="F58" s="243"/>
      <c r="G58" s="243"/>
    </row>
    <row r="59" spans="1:7" ht="20.100000000000001" customHeight="1">
      <c r="A59" s="244" t="s">
        <v>170</v>
      </c>
      <c r="B59" s="245"/>
      <c r="C59" s="246" t="s">
        <v>222</v>
      </c>
      <c r="D59" s="246"/>
      <c r="E59" s="246"/>
      <c r="F59" s="246"/>
      <c r="G59" s="247"/>
    </row>
    <row r="60" spans="1:7" s="1" customFormat="1" ht="20.100000000000001" customHeight="1">
      <c r="A60" s="241" t="s">
        <v>157</v>
      </c>
      <c r="B60" s="248"/>
      <c r="C60" s="249" t="s">
        <v>161</v>
      </c>
      <c r="D60" s="249"/>
      <c r="E60" s="249"/>
      <c r="F60" s="249"/>
      <c r="G60" s="250"/>
    </row>
    <row r="61" spans="1:7" ht="20.100000000000001" customHeight="1">
      <c r="A61" s="83"/>
      <c r="B61" s="84"/>
      <c r="C61" s="85"/>
      <c r="D61" s="86"/>
      <c r="E61" s="86"/>
      <c r="F61" s="86"/>
      <c r="G61" s="86"/>
    </row>
    <row r="62" spans="1:7">
      <c r="A62" s="83"/>
      <c r="B62" s="84"/>
      <c r="C62" s="85"/>
      <c r="D62" s="86"/>
      <c r="E62" s="86"/>
      <c r="F62" s="86"/>
      <c r="G62" s="86"/>
    </row>
    <row r="63" spans="1:7">
      <c r="A63" s="83"/>
      <c r="B63" s="84"/>
      <c r="C63" s="85"/>
      <c r="D63" s="86"/>
      <c r="E63" s="86"/>
      <c r="F63" s="86"/>
      <c r="G63" s="86"/>
    </row>
    <row r="64" spans="1:7">
      <c r="A64" s="83"/>
      <c r="B64" s="84"/>
      <c r="C64" s="85"/>
      <c r="D64" s="86"/>
      <c r="E64" s="86"/>
      <c r="F64" s="86"/>
      <c r="G64" s="86"/>
    </row>
    <row r="65" spans="1:7">
      <c r="A65" s="83"/>
      <c r="B65" s="84"/>
      <c r="C65" s="85"/>
      <c r="D65" s="86"/>
      <c r="E65" s="86"/>
      <c r="F65" s="86"/>
      <c r="G65" s="86"/>
    </row>
    <row r="66" spans="1:7">
      <c r="A66" s="83"/>
      <c r="B66" s="84"/>
      <c r="C66" s="85"/>
      <c r="D66" s="86"/>
      <c r="E66" s="86"/>
      <c r="F66" s="86"/>
      <c r="G66" s="86"/>
    </row>
    <row r="67" spans="1:7">
      <c r="A67" s="83"/>
      <c r="B67" s="84"/>
      <c r="C67" s="85"/>
      <c r="D67" s="86"/>
      <c r="E67" s="86"/>
      <c r="F67" s="86"/>
      <c r="G67" s="86"/>
    </row>
    <row r="68" spans="1:7">
      <c r="A68" s="83"/>
      <c r="B68" s="84"/>
      <c r="C68" s="85"/>
      <c r="D68" s="86"/>
      <c r="E68" s="86"/>
      <c r="F68" s="86"/>
      <c r="G68" s="86"/>
    </row>
    <row r="69" spans="1:7">
      <c r="A69" s="83"/>
      <c r="B69" s="84"/>
      <c r="C69" s="85"/>
      <c r="D69" s="86"/>
      <c r="E69" s="86"/>
      <c r="F69" s="86"/>
      <c r="G69" s="86"/>
    </row>
    <row r="70" spans="1:7">
      <c r="A70" s="83"/>
      <c r="B70" s="84"/>
      <c r="C70" s="85"/>
      <c r="D70" s="86"/>
      <c r="E70" s="86"/>
      <c r="F70" s="86"/>
      <c r="G70" s="86"/>
    </row>
    <row r="71" spans="1:7">
      <c r="A71" s="83"/>
      <c r="B71" s="84"/>
      <c r="C71" s="85"/>
      <c r="D71" s="86"/>
      <c r="E71" s="86"/>
      <c r="F71" s="86"/>
      <c r="G71" s="86"/>
    </row>
    <row r="72" spans="1:7">
      <c r="A72" s="83"/>
      <c r="B72" s="84"/>
      <c r="C72" s="85"/>
      <c r="D72" s="86"/>
      <c r="E72" s="86"/>
      <c r="F72" s="86"/>
      <c r="G72" s="86"/>
    </row>
    <row r="73" spans="1:7">
      <c r="A73" s="83"/>
      <c r="B73" s="84"/>
      <c r="C73" s="85"/>
      <c r="D73" s="86"/>
      <c r="E73" s="86"/>
      <c r="F73" s="86"/>
      <c r="G73" s="86"/>
    </row>
    <row r="74" spans="1:7">
      <c r="A74" s="83"/>
      <c r="B74" s="84"/>
      <c r="C74" s="85"/>
      <c r="D74" s="86"/>
      <c r="E74" s="86"/>
      <c r="F74" s="86"/>
      <c r="G74" s="86"/>
    </row>
    <row r="75" spans="1:7">
      <c r="A75" s="83"/>
      <c r="B75" s="84"/>
      <c r="C75" s="85"/>
      <c r="D75" s="86"/>
      <c r="E75" s="86"/>
      <c r="F75" s="86"/>
      <c r="G75" s="86"/>
    </row>
    <row r="76" spans="1:7">
      <c r="A76" s="83"/>
      <c r="B76" s="84"/>
      <c r="C76" s="85"/>
      <c r="D76" s="86"/>
      <c r="E76" s="86"/>
      <c r="F76" s="86"/>
      <c r="G76" s="86"/>
    </row>
    <row r="77" spans="1:7">
      <c r="A77" s="83"/>
      <c r="B77" s="84"/>
      <c r="C77" s="85"/>
      <c r="D77" s="86"/>
      <c r="E77" s="86"/>
      <c r="F77" s="86"/>
      <c r="G77" s="86"/>
    </row>
    <row r="78" spans="1:7">
      <c r="A78" s="83"/>
      <c r="B78" s="84"/>
      <c r="C78" s="85"/>
      <c r="D78" s="86"/>
      <c r="E78" s="86"/>
      <c r="F78" s="86"/>
      <c r="G78" s="86"/>
    </row>
    <row r="79" spans="1:7">
      <c r="A79" s="83"/>
      <c r="B79" s="84"/>
      <c r="C79" s="85"/>
      <c r="D79" s="86"/>
      <c r="E79" s="86"/>
      <c r="F79" s="86"/>
      <c r="G79" s="86"/>
    </row>
    <row r="80" spans="1:7">
      <c r="A80" s="83"/>
      <c r="B80" s="84"/>
      <c r="C80" s="85"/>
      <c r="D80" s="86"/>
      <c r="E80" s="86"/>
      <c r="F80" s="86"/>
      <c r="G80" s="86"/>
    </row>
    <row r="81" spans="1:7">
      <c r="A81" s="83"/>
      <c r="B81" s="84"/>
      <c r="C81" s="85"/>
      <c r="D81" s="86"/>
      <c r="E81" s="86"/>
      <c r="F81" s="86"/>
      <c r="G81" s="86"/>
    </row>
    <row r="82" spans="1:7">
      <c r="A82" s="83"/>
      <c r="B82" s="84"/>
      <c r="C82" s="85"/>
      <c r="D82" s="86"/>
      <c r="E82" s="86"/>
      <c r="F82" s="86"/>
      <c r="G82" s="86"/>
    </row>
    <row r="83" spans="1:7">
      <c r="A83" s="83"/>
      <c r="B83" s="84"/>
      <c r="C83" s="85"/>
      <c r="D83" s="86"/>
      <c r="E83" s="86"/>
      <c r="F83" s="86"/>
      <c r="G83" s="86"/>
    </row>
    <row r="84" spans="1:7">
      <c r="A84" s="83"/>
      <c r="B84" s="84"/>
      <c r="C84" s="85"/>
      <c r="D84" s="86"/>
      <c r="E84" s="86"/>
      <c r="F84" s="86"/>
      <c r="G84" s="86"/>
    </row>
    <row r="85" spans="1:7">
      <c r="A85" s="83"/>
      <c r="B85" s="84"/>
      <c r="C85" s="85"/>
      <c r="D85" s="86"/>
      <c r="E85" s="86"/>
      <c r="F85" s="86"/>
      <c r="G85" s="86"/>
    </row>
    <row r="86" spans="1:7">
      <c r="A86" s="83"/>
      <c r="B86" s="84"/>
      <c r="C86" s="85"/>
      <c r="D86" s="86"/>
      <c r="E86" s="86"/>
      <c r="F86" s="86"/>
      <c r="G86" s="86"/>
    </row>
    <row r="87" spans="1:7">
      <c r="A87" s="83"/>
      <c r="B87" s="84"/>
      <c r="C87" s="85"/>
      <c r="D87" s="86"/>
      <c r="E87" s="86"/>
      <c r="F87" s="86"/>
      <c r="G87" s="86"/>
    </row>
    <row r="88" spans="1:7">
      <c r="A88" s="83"/>
      <c r="B88" s="84"/>
      <c r="C88" s="85"/>
      <c r="D88" s="86"/>
      <c r="E88" s="86"/>
      <c r="F88" s="86"/>
      <c r="G88" s="86"/>
    </row>
    <row r="89" spans="1:7">
      <c r="A89" s="83"/>
      <c r="B89" s="84"/>
      <c r="C89" s="85"/>
      <c r="D89" s="86"/>
      <c r="E89" s="86"/>
      <c r="F89" s="86"/>
      <c r="G89" s="86"/>
    </row>
    <row r="90" spans="1:7">
      <c r="A90" s="83"/>
      <c r="B90" s="84"/>
      <c r="C90" s="85"/>
      <c r="D90" s="86"/>
      <c r="E90" s="86"/>
      <c r="F90" s="86"/>
      <c r="G90" s="86"/>
    </row>
    <row r="91" spans="1:7">
      <c r="A91" s="83"/>
      <c r="B91" s="84"/>
      <c r="C91" s="85"/>
      <c r="D91" s="86"/>
      <c r="E91" s="86"/>
      <c r="F91" s="86"/>
      <c r="G91" s="86"/>
    </row>
    <row r="92" spans="1:7">
      <c r="A92" s="83"/>
      <c r="B92" s="84"/>
      <c r="C92" s="85"/>
      <c r="D92" s="86"/>
      <c r="E92" s="86"/>
      <c r="F92" s="86"/>
      <c r="G92" s="86"/>
    </row>
    <row r="93" spans="1:7">
      <c r="A93" s="83"/>
      <c r="B93" s="84"/>
      <c r="C93" s="85"/>
      <c r="D93" s="86"/>
      <c r="E93" s="86"/>
      <c r="F93" s="86"/>
      <c r="G93" s="86"/>
    </row>
    <row r="94" spans="1:7">
      <c r="A94" s="83"/>
      <c r="B94" s="84"/>
      <c r="C94" s="85"/>
      <c r="D94" s="86"/>
      <c r="E94" s="86"/>
      <c r="F94" s="86"/>
      <c r="G94" s="86"/>
    </row>
    <row r="95" spans="1:7">
      <c r="A95" s="83"/>
      <c r="B95" s="84"/>
      <c r="C95" s="85"/>
      <c r="D95" s="86"/>
      <c r="E95" s="86"/>
      <c r="F95" s="86"/>
      <c r="G95" s="86"/>
    </row>
    <row r="96" spans="1:7">
      <c r="A96" s="9"/>
      <c r="C96" s="92"/>
      <c r="D96" s="93"/>
      <c r="E96" s="93"/>
      <c r="F96" s="93"/>
      <c r="G96" s="93"/>
    </row>
    <row r="97" spans="1:7">
      <c r="A97" s="9"/>
      <c r="C97" s="92"/>
      <c r="D97" s="93"/>
      <c r="E97" s="93"/>
      <c r="F97" s="93"/>
      <c r="G97" s="93"/>
    </row>
    <row r="98" spans="1:7">
      <c r="A98" s="9"/>
      <c r="C98" s="92"/>
      <c r="D98" s="93"/>
      <c r="E98" s="93"/>
      <c r="F98" s="93"/>
      <c r="G98" s="93"/>
    </row>
    <row r="99" spans="1:7">
      <c r="A99" s="9"/>
      <c r="C99" s="92"/>
      <c r="D99" s="93"/>
      <c r="E99" s="93"/>
      <c r="F99" s="93"/>
      <c r="G99" s="93"/>
    </row>
    <row r="100" spans="1:7">
      <c r="A100" s="9"/>
      <c r="C100" s="92"/>
      <c r="D100" s="93"/>
      <c r="E100" s="93"/>
      <c r="F100" s="93"/>
      <c r="G100" s="93"/>
    </row>
    <row r="101" spans="1:7">
      <c r="A101" s="9"/>
      <c r="C101" s="92"/>
      <c r="D101" s="93"/>
      <c r="E101" s="93"/>
      <c r="F101" s="93"/>
      <c r="G101" s="93"/>
    </row>
    <row r="102" spans="1:7">
      <c r="A102" s="9"/>
      <c r="C102" s="92"/>
      <c r="D102" s="93"/>
      <c r="E102" s="93"/>
      <c r="F102" s="93"/>
      <c r="G102" s="93"/>
    </row>
    <row r="103" spans="1:7">
      <c r="A103" s="9"/>
      <c r="C103" s="92"/>
      <c r="D103" s="93"/>
      <c r="E103" s="93"/>
      <c r="F103" s="93"/>
      <c r="G103" s="93"/>
    </row>
    <row r="104" spans="1:7">
      <c r="A104" s="9"/>
      <c r="C104" s="92"/>
      <c r="D104" s="93"/>
      <c r="E104" s="93"/>
      <c r="F104" s="93"/>
      <c r="G104" s="93"/>
    </row>
    <row r="105" spans="1:7">
      <c r="A105" s="9"/>
      <c r="C105" s="92"/>
      <c r="D105" s="93"/>
      <c r="E105" s="93"/>
      <c r="F105" s="93"/>
      <c r="G105" s="93"/>
    </row>
    <row r="106" spans="1:7">
      <c r="A106" s="9"/>
      <c r="C106" s="92"/>
      <c r="D106" s="93"/>
      <c r="E106" s="93"/>
      <c r="F106" s="93"/>
      <c r="G106" s="93"/>
    </row>
    <row r="107" spans="1:7">
      <c r="A107" s="9"/>
      <c r="C107" s="92"/>
      <c r="D107" s="93"/>
      <c r="E107" s="93"/>
      <c r="F107" s="93"/>
      <c r="G107" s="93"/>
    </row>
    <row r="108" spans="1:7">
      <c r="A108" s="9"/>
      <c r="C108" s="92"/>
      <c r="D108" s="93"/>
      <c r="E108" s="93"/>
      <c r="F108" s="93"/>
      <c r="G108" s="93"/>
    </row>
    <row r="109" spans="1:7">
      <c r="A109" s="9"/>
      <c r="C109" s="92"/>
      <c r="D109" s="93"/>
      <c r="E109" s="93"/>
      <c r="F109" s="93"/>
      <c r="G109" s="93"/>
    </row>
    <row r="110" spans="1:7">
      <c r="A110" s="9"/>
      <c r="C110" s="92"/>
      <c r="D110" s="93"/>
      <c r="E110" s="93"/>
      <c r="F110" s="93"/>
      <c r="G110" s="93"/>
    </row>
    <row r="111" spans="1:7">
      <c r="A111" s="9"/>
      <c r="C111" s="92"/>
      <c r="D111" s="93"/>
      <c r="E111" s="93"/>
      <c r="F111" s="93"/>
      <c r="G111" s="93"/>
    </row>
    <row r="112" spans="1:7">
      <c r="A112" s="9"/>
      <c r="C112" s="92"/>
      <c r="D112" s="93"/>
      <c r="E112" s="93"/>
      <c r="F112" s="93"/>
      <c r="G112" s="93"/>
    </row>
    <row r="113" spans="1:7">
      <c r="A113" s="9"/>
      <c r="C113" s="92"/>
      <c r="D113" s="93"/>
      <c r="E113" s="93"/>
      <c r="F113" s="93"/>
      <c r="G113" s="93"/>
    </row>
    <row r="114" spans="1:7">
      <c r="A114" s="9"/>
      <c r="C114" s="92"/>
      <c r="D114" s="93"/>
      <c r="E114" s="93"/>
      <c r="F114" s="93"/>
      <c r="G114" s="93"/>
    </row>
    <row r="115" spans="1:7">
      <c r="A115" s="9"/>
      <c r="C115" s="92"/>
      <c r="D115" s="93"/>
      <c r="E115" s="93"/>
      <c r="F115" s="93"/>
      <c r="G115" s="93"/>
    </row>
    <row r="116" spans="1:7">
      <c r="A116" s="9"/>
      <c r="C116" s="92"/>
      <c r="D116" s="93"/>
      <c r="E116" s="93"/>
      <c r="F116" s="93"/>
      <c r="G116" s="93"/>
    </row>
    <row r="117" spans="1:7">
      <c r="A117" s="9"/>
      <c r="C117" s="92"/>
      <c r="D117" s="93"/>
      <c r="E117" s="93"/>
      <c r="F117" s="93"/>
      <c r="G117" s="93"/>
    </row>
    <row r="118" spans="1:7">
      <c r="A118" s="9"/>
      <c r="C118" s="92"/>
      <c r="D118" s="93"/>
      <c r="E118" s="93"/>
      <c r="F118" s="93"/>
      <c r="G118" s="93"/>
    </row>
    <row r="119" spans="1:7">
      <c r="A119" s="15"/>
    </row>
    <row r="120" spans="1:7">
      <c r="A120" s="15"/>
    </row>
    <row r="121" spans="1:7">
      <c r="A121" s="15"/>
    </row>
    <row r="122" spans="1:7">
      <c r="A122" s="15"/>
    </row>
    <row r="123" spans="1:7">
      <c r="A123" s="15"/>
    </row>
    <row r="124" spans="1:7">
      <c r="A124" s="15"/>
    </row>
    <row r="125" spans="1:7">
      <c r="A125" s="15"/>
    </row>
    <row r="126" spans="1:7">
      <c r="A126" s="15"/>
    </row>
    <row r="127" spans="1:7">
      <c r="A127" s="15"/>
    </row>
    <row r="128" spans="1:7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  <row r="261" spans="1:1">
      <c r="A261" s="15"/>
    </row>
    <row r="262" spans="1:1">
      <c r="A262" s="15"/>
    </row>
    <row r="263" spans="1:1">
      <c r="A263" s="15"/>
    </row>
    <row r="264" spans="1:1">
      <c r="A264" s="15"/>
    </row>
    <row r="265" spans="1:1">
      <c r="A265" s="15"/>
    </row>
    <row r="266" spans="1:1">
      <c r="A266" s="15"/>
    </row>
    <row r="267" spans="1:1">
      <c r="A267" s="15"/>
    </row>
    <row r="268" spans="1:1">
      <c r="A268" s="15"/>
    </row>
    <row r="269" spans="1:1">
      <c r="A269" s="15"/>
    </row>
    <row r="270" spans="1:1">
      <c r="A270" s="15"/>
    </row>
    <row r="271" spans="1:1">
      <c r="A271" s="15"/>
    </row>
    <row r="272" spans="1:1">
      <c r="A272" s="15"/>
    </row>
    <row r="273" spans="1:1">
      <c r="A273" s="15"/>
    </row>
    <row r="274" spans="1:1">
      <c r="A274" s="15"/>
    </row>
    <row r="275" spans="1:1">
      <c r="A275" s="15"/>
    </row>
    <row r="276" spans="1:1">
      <c r="A276" s="15"/>
    </row>
    <row r="277" spans="1:1">
      <c r="A277" s="15"/>
    </row>
    <row r="278" spans="1:1">
      <c r="A278" s="15"/>
    </row>
    <row r="279" spans="1:1">
      <c r="A279" s="15"/>
    </row>
    <row r="280" spans="1:1">
      <c r="A280" s="15"/>
    </row>
    <row r="281" spans="1:1">
      <c r="A281" s="15"/>
    </row>
    <row r="282" spans="1:1">
      <c r="A282" s="15"/>
    </row>
    <row r="283" spans="1:1">
      <c r="A283" s="15"/>
    </row>
    <row r="284" spans="1:1">
      <c r="A284" s="15"/>
    </row>
    <row r="285" spans="1:1">
      <c r="A285" s="15"/>
    </row>
  </sheetData>
  <mergeCells count="3">
    <mergeCell ref="C60:F60"/>
    <mergeCell ref="A2:G2"/>
    <mergeCell ref="C59:F59"/>
  </mergeCells>
  <pageMargins left="0.7" right="0.7" top="0.75" bottom="0.75" header="0.3" footer="0.3"/>
  <pageSetup paperSize="9" scale="80" orientation="landscape" r:id="rId1"/>
  <ignoredErrors>
    <ignoredError sqref="D7 C4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2:H21"/>
  <sheetViews>
    <sheetView tabSelected="1" view="pageBreakPreview" zoomScale="60" zoomScaleNormal="75" workbookViewId="0">
      <selection activeCell="O26" sqref="O26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5" width="16.28515625" customWidth="1"/>
    <col min="6" max="6" width="16.7109375" customWidth="1"/>
    <col min="7" max="7" width="12.85546875" customWidth="1"/>
    <col min="8" max="8" width="13.42578125" customWidth="1"/>
  </cols>
  <sheetData>
    <row r="2" spans="1:8" ht="18.75">
      <c r="H2" s="22" t="s">
        <v>155</v>
      </c>
    </row>
    <row r="3" spans="1:8" ht="18.75">
      <c r="A3" s="185" t="s">
        <v>142</v>
      </c>
      <c r="B3" s="185"/>
      <c r="C3" s="185"/>
      <c r="D3" s="185"/>
      <c r="E3" s="185"/>
      <c r="F3" s="185"/>
      <c r="G3" s="185"/>
      <c r="H3" s="185"/>
    </row>
    <row r="4" spans="1:8" ht="18.75">
      <c r="A4" s="199" t="s">
        <v>141</v>
      </c>
      <c r="B4" s="199"/>
      <c r="C4" s="199"/>
      <c r="D4" s="199"/>
      <c r="E4" s="199"/>
      <c r="F4" s="199"/>
      <c r="G4" s="199"/>
      <c r="H4" s="199"/>
    </row>
    <row r="5" spans="1:8" ht="45.75" customHeight="1">
      <c r="A5" s="197" t="s">
        <v>96</v>
      </c>
      <c r="B5" s="181" t="s">
        <v>7</v>
      </c>
      <c r="C5" s="181" t="s">
        <v>81</v>
      </c>
      <c r="D5" s="181"/>
      <c r="E5" s="195" t="s">
        <v>253</v>
      </c>
      <c r="F5" s="195"/>
      <c r="G5" s="195"/>
      <c r="H5" s="195"/>
    </row>
    <row r="6" spans="1:8" ht="65.25" customHeight="1">
      <c r="A6" s="198"/>
      <c r="B6" s="181"/>
      <c r="C6" s="137" t="s">
        <v>261</v>
      </c>
      <c r="D6" s="137" t="s">
        <v>262</v>
      </c>
      <c r="E6" s="5" t="s">
        <v>88</v>
      </c>
      <c r="F6" s="5" t="s">
        <v>84</v>
      </c>
      <c r="G6" s="20" t="s">
        <v>91</v>
      </c>
      <c r="H6" s="20" t="s">
        <v>92</v>
      </c>
    </row>
    <row r="7" spans="1:8" ht="18.75">
      <c r="A7" s="4">
        <v>1</v>
      </c>
      <c r="B7" s="5">
        <v>2</v>
      </c>
      <c r="C7" s="4">
        <v>3</v>
      </c>
      <c r="D7" s="5">
        <v>4</v>
      </c>
      <c r="E7" s="4">
        <v>5</v>
      </c>
      <c r="F7" s="5">
        <v>6</v>
      </c>
      <c r="G7" s="4">
        <v>7</v>
      </c>
      <c r="H7" s="5">
        <v>8</v>
      </c>
    </row>
    <row r="8" spans="1:8" ht="18.75">
      <c r="A8" s="205" t="s">
        <v>143</v>
      </c>
      <c r="B8" s="206"/>
      <c r="C8" s="206"/>
      <c r="D8" s="206"/>
      <c r="E8" s="206"/>
      <c r="F8" s="206"/>
      <c r="G8" s="206"/>
      <c r="H8" s="207"/>
    </row>
    <row r="9" spans="1:8" ht="45.75" customHeight="1">
      <c r="A9" s="28" t="s">
        <v>144</v>
      </c>
      <c r="B9" s="51">
        <v>6000</v>
      </c>
      <c r="C9" s="135">
        <f>SUM(C11:C12)</f>
        <v>0</v>
      </c>
      <c r="D9" s="135">
        <f>SUM(D11:D12)</f>
        <v>0</v>
      </c>
      <c r="E9" s="135">
        <f>SUM(E11:E12)</f>
        <v>0</v>
      </c>
      <c r="F9" s="135">
        <f>SUM(F11:F12)</f>
        <v>0</v>
      </c>
      <c r="G9" s="135">
        <f>F9-E9</f>
        <v>0</v>
      </c>
      <c r="H9" s="128" t="e">
        <f>(F9/E9)*100</f>
        <v>#DIV/0!</v>
      </c>
    </row>
    <row r="10" spans="1:8" ht="28.5" customHeight="1">
      <c r="A10" s="208" t="s">
        <v>145</v>
      </c>
      <c r="B10" s="209"/>
      <c r="C10" s="209"/>
      <c r="D10" s="209"/>
      <c r="E10" s="209"/>
      <c r="F10" s="209"/>
      <c r="G10" s="209"/>
      <c r="H10" s="210"/>
    </row>
    <row r="11" spans="1:8" ht="67.5" customHeight="1">
      <c r="A11" s="23" t="s">
        <v>146</v>
      </c>
      <c r="B11" s="51">
        <v>6010</v>
      </c>
      <c r="C11" s="63"/>
      <c r="D11" s="63"/>
      <c r="E11" s="63"/>
      <c r="F11" s="63"/>
      <c r="G11" s="63"/>
      <c r="H11" s="129" t="e">
        <f>(F11/E11)*100</f>
        <v>#DIV/0!</v>
      </c>
    </row>
    <row r="12" spans="1:8" ht="51" customHeight="1">
      <c r="A12" s="23" t="s">
        <v>147</v>
      </c>
      <c r="B12" s="52">
        <v>6020</v>
      </c>
      <c r="C12" s="63"/>
      <c r="D12" s="63"/>
      <c r="E12" s="63"/>
      <c r="F12" s="63"/>
      <c r="G12" s="63"/>
      <c r="H12" s="129" t="e">
        <f>(F12/E12)*100</f>
        <v>#DIV/0!</v>
      </c>
    </row>
    <row r="13" spans="1:8" ht="18.75">
      <c r="A13" s="41"/>
      <c r="B13" s="41"/>
      <c r="C13" s="41"/>
      <c r="D13" s="41"/>
      <c r="E13" s="41"/>
      <c r="F13" s="41"/>
      <c r="G13" s="41"/>
      <c r="H13" s="41"/>
    </row>
    <row r="14" spans="1:8" ht="18.75">
      <c r="A14" s="41"/>
      <c r="B14" s="41"/>
      <c r="C14" s="41"/>
      <c r="D14" s="41"/>
      <c r="E14" s="41"/>
      <c r="F14" s="41"/>
      <c r="G14" s="41"/>
      <c r="H14" s="41"/>
    </row>
    <row r="15" spans="1:8" ht="18.75">
      <c r="A15" s="53"/>
      <c r="B15" s="42"/>
      <c r="C15" s="42"/>
      <c r="D15" s="42"/>
      <c r="E15" s="42"/>
      <c r="F15" s="42"/>
      <c r="G15" s="42"/>
      <c r="H15" s="42"/>
    </row>
    <row r="16" spans="1:8" ht="18.75">
      <c r="A16" s="95" t="s">
        <v>170</v>
      </c>
      <c r="B16" s="39"/>
      <c r="C16" s="201" t="s">
        <v>83</v>
      </c>
      <c r="D16" s="201"/>
      <c r="E16" s="40"/>
      <c r="F16" s="193" t="s">
        <v>171</v>
      </c>
      <c r="G16" s="193"/>
      <c r="H16" s="193"/>
    </row>
    <row r="17" spans="1:8" ht="18.75">
      <c r="A17" s="38" t="s">
        <v>45</v>
      </c>
      <c r="B17" s="41"/>
      <c r="C17" s="200" t="s">
        <v>46</v>
      </c>
      <c r="D17" s="200"/>
      <c r="E17" s="41"/>
      <c r="F17" s="94" t="s">
        <v>177</v>
      </c>
      <c r="G17" s="94"/>
      <c r="H17" s="94"/>
    </row>
    <row r="18" spans="1:8">
      <c r="A18" s="54"/>
      <c r="B18" s="54"/>
      <c r="C18" s="54"/>
      <c r="D18" s="54"/>
      <c r="E18" s="54"/>
      <c r="F18" s="54"/>
      <c r="G18" s="54"/>
      <c r="H18" s="54"/>
    </row>
    <row r="19" spans="1:8" ht="29.25" customHeight="1">
      <c r="A19" s="203"/>
      <c r="B19" s="203"/>
      <c r="C19" s="203"/>
      <c r="D19" s="203"/>
      <c r="E19" s="203"/>
      <c r="F19" s="203"/>
      <c r="G19" s="203"/>
      <c r="H19" s="204"/>
    </row>
    <row r="20" spans="1:8">
      <c r="A20" s="54"/>
      <c r="B20" s="54"/>
      <c r="C20" s="54"/>
      <c r="D20" s="54"/>
      <c r="E20" s="54"/>
      <c r="F20" s="54"/>
      <c r="G20" s="54"/>
      <c r="H20" s="54"/>
    </row>
    <row r="21" spans="1:8">
      <c r="A21" s="54"/>
      <c r="B21" s="54"/>
      <c r="C21" s="54"/>
      <c r="D21" s="54"/>
      <c r="E21" s="54"/>
      <c r="F21" s="54"/>
      <c r="G21" s="54"/>
      <c r="H21" s="54"/>
    </row>
  </sheetData>
  <mergeCells count="12">
    <mergeCell ref="A19:H19"/>
    <mergeCell ref="A3:H3"/>
    <mergeCell ref="A4:H4"/>
    <mergeCell ref="A5:A6"/>
    <mergeCell ref="B5:B6"/>
    <mergeCell ref="C5:D5"/>
    <mergeCell ref="E5:H5"/>
    <mergeCell ref="A8:H8"/>
    <mergeCell ref="A10:H10"/>
    <mergeCell ref="C17:D17"/>
    <mergeCell ref="C16:D16"/>
    <mergeCell ref="F16:H1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249"/>
  <sheetViews>
    <sheetView workbookViewId="0">
      <selection activeCell="C23" sqref="C23:F23"/>
    </sheetView>
  </sheetViews>
  <sheetFormatPr defaultRowHeight="18.75"/>
  <cols>
    <col min="1" max="1" width="86.7109375" style="2" customWidth="1"/>
    <col min="2" max="2" width="14.85546875" style="62" customWidth="1"/>
    <col min="3" max="3" width="18.140625" style="62" customWidth="1"/>
    <col min="4" max="4" width="18" style="62" customWidth="1"/>
    <col min="5" max="5" width="18.5703125" style="62" customWidth="1"/>
    <col min="6" max="6" width="19.140625" style="2" customWidth="1"/>
    <col min="7" max="7" width="19.28515625" style="2" customWidth="1"/>
    <col min="8" max="16384" width="9.140625" style="2"/>
  </cols>
  <sheetData>
    <row r="2" spans="1:7">
      <c r="A2" s="189" t="s">
        <v>162</v>
      </c>
      <c r="B2" s="189"/>
      <c r="C2" s="189"/>
      <c r="D2" s="189"/>
      <c r="E2" s="189"/>
      <c r="F2" s="189"/>
      <c r="G2" s="189"/>
    </row>
    <row r="3" spans="1:7">
      <c r="A3" s="10"/>
      <c r="B3" s="18"/>
      <c r="C3" s="10"/>
      <c r="D3" s="10"/>
      <c r="E3" s="18"/>
      <c r="F3" s="10"/>
      <c r="G3" s="10" t="s">
        <v>168</v>
      </c>
    </row>
    <row r="4" spans="1:7" ht="93" customHeight="1">
      <c r="A4" s="71" t="s">
        <v>96</v>
      </c>
      <c r="B4" s="72" t="s">
        <v>7</v>
      </c>
      <c r="C4" s="72" t="s">
        <v>163</v>
      </c>
      <c r="D4" s="72" t="s">
        <v>164</v>
      </c>
      <c r="E4" s="70" t="s">
        <v>165</v>
      </c>
      <c r="F4" s="72" t="s">
        <v>166</v>
      </c>
      <c r="G4" s="72" t="s">
        <v>167</v>
      </c>
    </row>
    <row r="5" spans="1:7" ht="18" customHeight="1">
      <c r="A5" s="71">
        <v>1</v>
      </c>
      <c r="B5" s="72">
        <v>2</v>
      </c>
      <c r="C5" s="72">
        <v>3</v>
      </c>
      <c r="D5" s="72">
        <v>4</v>
      </c>
      <c r="E5" s="72">
        <v>5</v>
      </c>
      <c r="F5" s="72">
        <v>6</v>
      </c>
      <c r="G5" s="72">
        <v>7</v>
      </c>
    </row>
    <row r="6" spans="1:7" s="58" customFormat="1" ht="18.75" customHeight="1">
      <c r="A6" s="73"/>
      <c r="B6" s="74"/>
      <c r="C6" s="75"/>
      <c r="D6" s="75"/>
      <c r="E6" s="75"/>
      <c r="F6" s="75"/>
      <c r="G6" s="75"/>
    </row>
    <row r="7" spans="1:7" s="1" customFormat="1" ht="20.100000000000001" customHeight="1">
      <c r="A7" s="73"/>
      <c r="B7" s="76"/>
      <c r="C7" s="75"/>
      <c r="D7" s="75"/>
      <c r="E7" s="75"/>
      <c r="F7" s="75">
        <f>E7-C7</f>
        <v>0</v>
      </c>
      <c r="G7" s="75">
        <f>E7-D7</f>
        <v>0</v>
      </c>
    </row>
    <row r="8" spans="1:7" s="1" customFormat="1" ht="20.100000000000001" customHeight="1">
      <c r="A8" s="77"/>
      <c r="B8" s="72"/>
      <c r="C8" s="78"/>
      <c r="D8" s="78"/>
      <c r="E8" s="78"/>
      <c r="F8" s="75">
        <f t="shared" ref="F8:F20" si="0">E8-C8</f>
        <v>0</v>
      </c>
      <c r="G8" s="75">
        <f t="shared" ref="G8:G20" si="1">E8-D8</f>
        <v>0</v>
      </c>
    </row>
    <row r="9" spans="1:7" s="1" customFormat="1" ht="20.100000000000001" customHeight="1">
      <c r="A9" s="77"/>
      <c r="B9" s="72"/>
      <c r="C9" s="78"/>
      <c r="D9" s="78"/>
      <c r="E9" s="78"/>
      <c r="F9" s="75">
        <f t="shared" si="0"/>
        <v>0</v>
      </c>
      <c r="G9" s="75">
        <f t="shared" si="1"/>
        <v>0</v>
      </c>
    </row>
    <row r="10" spans="1:7" s="1" customFormat="1" ht="20.100000000000001" customHeight="1">
      <c r="A10" s="77"/>
      <c r="B10" s="72"/>
      <c r="C10" s="78"/>
      <c r="D10" s="78"/>
      <c r="E10" s="78"/>
      <c r="F10" s="75">
        <f t="shared" si="0"/>
        <v>0</v>
      </c>
      <c r="G10" s="75">
        <f t="shared" si="1"/>
        <v>0</v>
      </c>
    </row>
    <row r="11" spans="1:7" s="1" customFormat="1" ht="20.100000000000001" customHeight="1">
      <c r="A11" s="77"/>
      <c r="B11" s="72"/>
      <c r="C11" s="78"/>
      <c r="D11" s="78"/>
      <c r="E11" s="78"/>
      <c r="F11" s="75">
        <f t="shared" si="0"/>
        <v>0</v>
      </c>
      <c r="G11" s="75">
        <f t="shared" si="1"/>
        <v>0</v>
      </c>
    </row>
    <row r="12" spans="1:7" s="1" customFormat="1" ht="20.100000000000001" customHeight="1">
      <c r="A12" s="77"/>
      <c r="B12" s="72"/>
      <c r="C12" s="78"/>
      <c r="D12" s="78"/>
      <c r="E12" s="78"/>
      <c r="F12" s="75">
        <f t="shared" si="0"/>
        <v>0</v>
      </c>
      <c r="G12" s="75">
        <f t="shared" si="1"/>
        <v>0</v>
      </c>
    </row>
    <row r="13" spans="1:7" s="1" customFormat="1" ht="20.100000000000001" customHeight="1">
      <c r="A13" s="77"/>
      <c r="B13" s="72"/>
      <c r="C13" s="78"/>
      <c r="D13" s="78"/>
      <c r="E13" s="78"/>
      <c r="F13" s="75">
        <f t="shared" si="0"/>
        <v>0</v>
      </c>
      <c r="G13" s="75">
        <f t="shared" si="1"/>
        <v>0</v>
      </c>
    </row>
    <row r="14" spans="1:7" s="58" customFormat="1" ht="20.100000000000001" customHeight="1">
      <c r="A14" s="73"/>
      <c r="B14" s="74"/>
      <c r="C14" s="75"/>
      <c r="D14" s="75"/>
      <c r="E14" s="75"/>
      <c r="F14" s="75">
        <f t="shared" si="0"/>
        <v>0</v>
      </c>
      <c r="G14" s="75">
        <f t="shared" si="1"/>
        <v>0</v>
      </c>
    </row>
    <row r="15" spans="1:7" ht="20.100000000000001" customHeight="1">
      <c r="A15" s="77"/>
      <c r="B15" s="79"/>
      <c r="C15" s="78"/>
      <c r="D15" s="78"/>
      <c r="E15" s="78"/>
      <c r="F15" s="75">
        <f t="shared" si="0"/>
        <v>0</v>
      </c>
      <c r="G15" s="75">
        <f t="shared" si="1"/>
        <v>0</v>
      </c>
    </row>
    <row r="16" spans="1:7" ht="20.100000000000001" customHeight="1">
      <c r="A16" s="77"/>
      <c r="B16" s="79"/>
      <c r="C16" s="78"/>
      <c r="D16" s="78"/>
      <c r="E16" s="78"/>
      <c r="F16" s="75">
        <f t="shared" si="0"/>
        <v>0</v>
      </c>
      <c r="G16" s="75">
        <f t="shared" si="1"/>
        <v>0</v>
      </c>
    </row>
    <row r="17" spans="1:7" ht="20.100000000000001" customHeight="1">
      <c r="A17" s="77"/>
      <c r="B17" s="79"/>
      <c r="C17" s="78"/>
      <c r="D17" s="78"/>
      <c r="E17" s="78"/>
      <c r="F17" s="75">
        <f t="shared" si="0"/>
        <v>0</v>
      </c>
      <c r="G17" s="75">
        <f t="shared" si="1"/>
        <v>0</v>
      </c>
    </row>
    <row r="18" spans="1:7" s="58" customFormat="1" ht="20.100000000000001" customHeight="1">
      <c r="A18" s="73"/>
      <c r="B18" s="74"/>
      <c r="C18" s="75"/>
      <c r="D18" s="75"/>
      <c r="E18" s="75"/>
      <c r="F18" s="75">
        <f t="shared" si="0"/>
        <v>0</v>
      </c>
      <c r="G18" s="75">
        <f t="shared" si="1"/>
        <v>0</v>
      </c>
    </row>
    <row r="19" spans="1:7" s="1" customFormat="1" ht="20.100000000000001" customHeight="1">
      <c r="A19" s="77"/>
      <c r="B19" s="79"/>
      <c r="C19" s="78"/>
      <c r="D19" s="78"/>
      <c r="E19" s="78"/>
      <c r="F19" s="75">
        <f t="shared" si="0"/>
        <v>0</v>
      </c>
      <c r="G19" s="75">
        <f t="shared" si="1"/>
        <v>0</v>
      </c>
    </row>
    <row r="20" spans="1:7" s="1" customFormat="1" ht="20.100000000000001" customHeight="1">
      <c r="A20" s="77"/>
      <c r="B20" s="79"/>
      <c r="C20" s="78"/>
      <c r="D20" s="78"/>
      <c r="E20" s="78"/>
      <c r="F20" s="75">
        <f t="shared" si="0"/>
        <v>0</v>
      </c>
      <c r="G20" s="75">
        <f t="shared" si="1"/>
        <v>0</v>
      </c>
    </row>
    <row r="21" spans="1:7" s="58" customFormat="1" ht="20.100000000000001" customHeight="1">
      <c r="A21" s="80"/>
      <c r="B21" s="81"/>
      <c r="C21" s="82"/>
      <c r="D21" s="82"/>
      <c r="E21" s="82"/>
      <c r="F21" s="82"/>
      <c r="G21" s="82"/>
    </row>
    <row r="22" spans="1:7" ht="16.5" customHeight="1">
      <c r="A22" s="83"/>
      <c r="B22" s="84"/>
      <c r="C22" s="85"/>
      <c r="D22" s="86"/>
      <c r="E22" s="86"/>
      <c r="F22" s="86"/>
      <c r="G22" s="86"/>
    </row>
    <row r="23" spans="1:7" ht="20.100000000000001" customHeight="1">
      <c r="A23" s="87" t="s">
        <v>156</v>
      </c>
      <c r="B23" s="88"/>
      <c r="C23" s="187" t="s">
        <v>160</v>
      </c>
      <c r="D23" s="187"/>
      <c r="E23" s="187"/>
      <c r="F23" s="187"/>
      <c r="G23" s="89"/>
    </row>
    <row r="24" spans="1:7" s="1" customFormat="1" ht="20.100000000000001" customHeight="1">
      <c r="A24" s="84" t="s">
        <v>157</v>
      </c>
      <c r="B24" s="90"/>
      <c r="C24" s="188" t="s">
        <v>161</v>
      </c>
      <c r="D24" s="188"/>
      <c r="E24" s="188"/>
      <c r="F24" s="188"/>
      <c r="G24" s="91"/>
    </row>
    <row r="25" spans="1:7" ht="20.100000000000001" customHeight="1">
      <c r="A25" s="83"/>
      <c r="B25" s="84"/>
      <c r="C25" s="85"/>
      <c r="D25" s="86"/>
      <c r="E25" s="86"/>
      <c r="F25" s="86"/>
      <c r="G25" s="86"/>
    </row>
    <row r="26" spans="1:7">
      <c r="A26" s="83"/>
      <c r="B26" s="84"/>
      <c r="C26" s="85"/>
      <c r="D26" s="86"/>
      <c r="E26" s="86"/>
      <c r="F26" s="86"/>
      <c r="G26" s="86"/>
    </row>
    <row r="27" spans="1:7">
      <c r="A27" s="83"/>
      <c r="B27" s="84"/>
      <c r="C27" s="85"/>
      <c r="D27" s="86"/>
      <c r="E27" s="86"/>
      <c r="F27" s="86"/>
      <c r="G27" s="86"/>
    </row>
    <row r="28" spans="1:7">
      <c r="A28" s="83"/>
      <c r="B28" s="84"/>
      <c r="C28" s="85"/>
      <c r="D28" s="86"/>
      <c r="E28" s="86"/>
      <c r="F28" s="86"/>
      <c r="G28" s="86"/>
    </row>
    <row r="29" spans="1:7">
      <c r="A29" s="83"/>
      <c r="B29" s="84"/>
      <c r="C29" s="85"/>
      <c r="D29" s="86"/>
      <c r="E29" s="86"/>
      <c r="F29" s="86"/>
      <c r="G29" s="86"/>
    </row>
    <row r="30" spans="1:7">
      <c r="A30" s="83"/>
      <c r="B30" s="84"/>
      <c r="C30" s="85"/>
      <c r="D30" s="86"/>
      <c r="E30" s="86"/>
      <c r="F30" s="86"/>
      <c r="G30" s="86"/>
    </row>
    <row r="31" spans="1:7">
      <c r="A31" s="83"/>
      <c r="B31" s="84"/>
      <c r="C31" s="85"/>
      <c r="D31" s="86"/>
      <c r="E31" s="86"/>
      <c r="F31" s="86"/>
      <c r="G31" s="86"/>
    </row>
    <row r="32" spans="1:7">
      <c r="A32" s="83"/>
      <c r="B32" s="84"/>
      <c r="C32" s="85"/>
      <c r="D32" s="86"/>
      <c r="E32" s="86"/>
      <c r="F32" s="86"/>
      <c r="G32" s="86"/>
    </row>
    <row r="33" spans="1:7">
      <c r="A33" s="83"/>
      <c r="B33" s="84"/>
      <c r="C33" s="85"/>
      <c r="D33" s="86"/>
      <c r="E33" s="86"/>
      <c r="F33" s="86"/>
      <c r="G33" s="86"/>
    </row>
    <row r="34" spans="1:7">
      <c r="A34" s="83"/>
      <c r="B34" s="84"/>
      <c r="C34" s="85"/>
      <c r="D34" s="86"/>
      <c r="E34" s="86"/>
      <c r="F34" s="86"/>
      <c r="G34" s="86"/>
    </row>
    <row r="35" spans="1:7">
      <c r="A35" s="83"/>
      <c r="B35" s="84"/>
      <c r="C35" s="85"/>
      <c r="D35" s="86"/>
      <c r="E35" s="86"/>
      <c r="F35" s="86"/>
      <c r="G35" s="86"/>
    </row>
    <row r="36" spans="1:7">
      <c r="A36" s="83"/>
      <c r="B36" s="84"/>
      <c r="C36" s="85"/>
      <c r="D36" s="86"/>
      <c r="E36" s="86"/>
      <c r="F36" s="86"/>
      <c r="G36" s="86"/>
    </row>
    <row r="37" spans="1:7">
      <c r="A37" s="83"/>
      <c r="B37" s="84"/>
      <c r="C37" s="85"/>
      <c r="D37" s="86"/>
      <c r="E37" s="86"/>
      <c r="F37" s="86"/>
      <c r="G37" s="86"/>
    </row>
    <row r="38" spans="1:7">
      <c r="A38" s="83"/>
      <c r="B38" s="84"/>
      <c r="C38" s="85"/>
      <c r="D38" s="86"/>
      <c r="E38" s="86"/>
      <c r="F38" s="86"/>
      <c r="G38" s="86"/>
    </row>
    <row r="39" spans="1:7">
      <c r="A39" s="83"/>
      <c r="B39" s="84"/>
      <c r="C39" s="85"/>
      <c r="D39" s="86"/>
      <c r="E39" s="86"/>
      <c r="F39" s="86"/>
      <c r="G39" s="86"/>
    </row>
    <row r="40" spans="1:7">
      <c r="A40" s="83"/>
      <c r="B40" s="84"/>
      <c r="C40" s="85"/>
      <c r="D40" s="86"/>
      <c r="E40" s="86"/>
      <c r="F40" s="86"/>
      <c r="G40" s="86"/>
    </row>
    <row r="41" spans="1:7">
      <c r="A41" s="83"/>
      <c r="B41" s="84"/>
      <c r="C41" s="85"/>
      <c r="D41" s="86"/>
      <c r="E41" s="86"/>
      <c r="F41" s="86"/>
      <c r="G41" s="86"/>
    </row>
    <row r="42" spans="1:7">
      <c r="A42" s="83"/>
      <c r="B42" s="84"/>
      <c r="C42" s="85"/>
      <c r="D42" s="86"/>
      <c r="E42" s="86"/>
      <c r="F42" s="86"/>
      <c r="G42" s="86"/>
    </row>
    <row r="43" spans="1:7">
      <c r="A43" s="83"/>
      <c r="B43" s="84"/>
      <c r="C43" s="85"/>
      <c r="D43" s="86"/>
      <c r="E43" s="86"/>
      <c r="F43" s="86"/>
      <c r="G43" s="86"/>
    </row>
    <row r="44" spans="1:7">
      <c r="A44" s="83"/>
      <c r="B44" s="84"/>
      <c r="C44" s="85"/>
      <c r="D44" s="86"/>
      <c r="E44" s="86"/>
      <c r="F44" s="86"/>
      <c r="G44" s="86"/>
    </row>
    <row r="45" spans="1:7">
      <c r="A45" s="83"/>
      <c r="B45" s="84"/>
      <c r="C45" s="85"/>
      <c r="D45" s="86"/>
      <c r="E45" s="86"/>
      <c r="F45" s="86"/>
      <c r="G45" s="86"/>
    </row>
    <row r="46" spans="1:7">
      <c r="A46" s="83"/>
      <c r="B46" s="84"/>
      <c r="C46" s="85"/>
      <c r="D46" s="86"/>
      <c r="E46" s="86"/>
      <c r="F46" s="86"/>
      <c r="G46" s="86"/>
    </row>
    <row r="47" spans="1:7">
      <c r="A47" s="83"/>
      <c r="B47" s="84"/>
      <c r="C47" s="85"/>
      <c r="D47" s="86"/>
      <c r="E47" s="86"/>
      <c r="F47" s="86"/>
      <c r="G47" s="86"/>
    </row>
    <row r="48" spans="1:7">
      <c r="A48" s="83"/>
      <c r="B48" s="84"/>
      <c r="C48" s="85"/>
      <c r="D48" s="86"/>
      <c r="E48" s="86"/>
      <c r="F48" s="86"/>
      <c r="G48" s="86"/>
    </row>
    <row r="49" spans="1:7">
      <c r="A49" s="83"/>
      <c r="B49" s="84"/>
      <c r="C49" s="85"/>
      <c r="D49" s="86"/>
      <c r="E49" s="86"/>
      <c r="F49" s="86"/>
      <c r="G49" s="86"/>
    </row>
    <row r="50" spans="1:7">
      <c r="A50" s="83"/>
      <c r="B50" s="84"/>
      <c r="C50" s="85"/>
      <c r="D50" s="86"/>
      <c r="E50" s="86"/>
      <c r="F50" s="86"/>
      <c r="G50" s="86"/>
    </row>
    <row r="51" spans="1:7">
      <c r="A51" s="83"/>
      <c r="B51" s="84"/>
      <c r="C51" s="85"/>
      <c r="D51" s="86"/>
      <c r="E51" s="86"/>
      <c r="F51" s="86"/>
      <c r="G51" s="86"/>
    </row>
    <row r="52" spans="1:7">
      <c r="A52" s="83"/>
      <c r="B52" s="84"/>
      <c r="C52" s="85"/>
      <c r="D52" s="86"/>
      <c r="E52" s="86"/>
      <c r="F52" s="86"/>
      <c r="G52" s="86"/>
    </row>
    <row r="53" spans="1:7">
      <c r="A53" s="83"/>
      <c r="B53" s="84"/>
      <c r="C53" s="85"/>
      <c r="D53" s="86"/>
      <c r="E53" s="86"/>
      <c r="F53" s="86"/>
      <c r="G53" s="86"/>
    </row>
    <row r="54" spans="1:7">
      <c r="A54" s="83"/>
      <c r="B54" s="84"/>
      <c r="C54" s="85"/>
      <c r="D54" s="86"/>
      <c r="E54" s="86"/>
      <c r="F54" s="86"/>
      <c r="G54" s="86"/>
    </row>
    <row r="55" spans="1:7">
      <c r="A55" s="83"/>
      <c r="B55" s="84"/>
      <c r="C55" s="85"/>
      <c r="D55" s="86"/>
      <c r="E55" s="86"/>
      <c r="F55" s="86"/>
      <c r="G55" s="86"/>
    </row>
    <row r="56" spans="1:7">
      <c r="A56" s="83"/>
      <c r="B56" s="84"/>
      <c r="C56" s="85"/>
      <c r="D56" s="86"/>
      <c r="E56" s="86"/>
      <c r="F56" s="86"/>
      <c r="G56" s="86"/>
    </row>
    <row r="57" spans="1:7">
      <c r="A57" s="83"/>
      <c r="B57" s="84"/>
      <c r="C57" s="85"/>
      <c r="D57" s="86"/>
      <c r="E57" s="86"/>
      <c r="F57" s="86"/>
      <c r="G57" s="86"/>
    </row>
    <row r="58" spans="1:7">
      <c r="A58" s="83"/>
      <c r="B58" s="84"/>
      <c r="C58" s="85"/>
      <c r="D58" s="86"/>
      <c r="E58" s="86"/>
      <c r="F58" s="86"/>
      <c r="G58" s="86"/>
    </row>
    <row r="59" spans="1:7">
      <c r="A59" s="83"/>
      <c r="B59" s="84"/>
      <c r="C59" s="85"/>
      <c r="D59" s="86"/>
      <c r="E59" s="86"/>
      <c r="F59" s="86"/>
      <c r="G59" s="86"/>
    </row>
    <row r="60" spans="1:7">
      <c r="A60" s="9"/>
      <c r="C60" s="92"/>
      <c r="D60" s="93"/>
      <c r="E60" s="93"/>
      <c r="F60" s="93"/>
      <c r="G60" s="93"/>
    </row>
    <row r="61" spans="1:7">
      <c r="A61" s="9"/>
      <c r="C61" s="92"/>
      <c r="D61" s="93"/>
      <c r="E61" s="93"/>
      <c r="F61" s="93"/>
      <c r="G61" s="93"/>
    </row>
    <row r="62" spans="1:7">
      <c r="A62" s="9"/>
      <c r="C62" s="92"/>
      <c r="D62" s="93"/>
      <c r="E62" s="93"/>
      <c r="F62" s="93"/>
      <c r="G62" s="93"/>
    </row>
    <row r="63" spans="1:7">
      <c r="A63" s="9"/>
      <c r="C63" s="92"/>
      <c r="D63" s="93"/>
      <c r="E63" s="93"/>
      <c r="F63" s="93"/>
      <c r="G63" s="93"/>
    </row>
    <row r="64" spans="1:7">
      <c r="A64" s="9"/>
      <c r="C64" s="92"/>
      <c r="D64" s="93"/>
      <c r="E64" s="93"/>
      <c r="F64" s="93"/>
      <c r="G64" s="93"/>
    </row>
    <row r="65" spans="1:7">
      <c r="A65" s="9"/>
      <c r="C65" s="92"/>
      <c r="D65" s="93"/>
      <c r="E65" s="93"/>
      <c r="F65" s="93"/>
      <c r="G65" s="93"/>
    </row>
    <row r="66" spans="1:7">
      <c r="A66" s="9"/>
      <c r="C66" s="92"/>
      <c r="D66" s="93"/>
      <c r="E66" s="93"/>
      <c r="F66" s="93"/>
      <c r="G66" s="93"/>
    </row>
    <row r="67" spans="1:7">
      <c r="A67" s="9"/>
      <c r="C67" s="92"/>
      <c r="D67" s="93"/>
      <c r="E67" s="93"/>
      <c r="F67" s="93"/>
      <c r="G67" s="93"/>
    </row>
    <row r="68" spans="1:7">
      <c r="A68" s="9"/>
      <c r="C68" s="92"/>
      <c r="D68" s="93"/>
      <c r="E68" s="93"/>
      <c r="F68" s="93"/>
      <c r="G68" s="93"/>
    </row>
    <row r="69" spans="1:7">
      <c r="A69" s="9"/>
      <c r="C69" s="92"/>
      <c r="D69" s="93"/>
      <c r="E69" s="93"/>
      <c r="F69" s="93"/>
      <c r="G69" s="93"/>
    </row>
    <row r="70" spans="1:7">
      <c r="A70" s="9"/>
      <c r="C70" s="92"/>
      <c r="D70" s="93"/>
      <c r="E70" s="93"/>
      <c r="F70" s="93"/>
      <c r="G70" s="93"/>
    </row>
    <row r="71" spans="1:7">
      <c r="A71" s="9"/>
      <c r="C71" s="92"/>
      <c r="D71" s="93"/>
      <c r="E71" s="93"/>
      <c r="F71" s="93"/>
      <c r="G71" s="93"/>
    </row>
    <row r="72" spans="1:7">
      <c r="A72" s="9"/>
      <c r="C72" s="92"/>
      <c r="D72" s="93"/>
      <c r="E72" s="93"/>
      <c r="F72" s="93"/>
      <c r="G72" s="93"/>
    </row>
    <row r="73" spans="1:7">
      <c r="A73" s="9"/>
      <c r="C73" s="92"/>
      <c r="D73" s="93"/>
      <c r="E73" s="93"/>
      <c r="F73" s="93"/>
      <c r="G73" s="93"/>
    </row>
    <row r="74" spans="1:7">
      <c r="A74" s="9"/>
      <c r="C74" s="92"/>
      <c r="D74" s="93"/>
      <c r="E74" s="93"/>
      <c r="F74" s="93"/>
      <c r="G74" s="93"/>
    </row>
    <row r="75" spans="1:7">
      <c r="A75" s="9"/>
      <c r="C75" s="92"/>
      <c r="D75" s="93"/>
      <c r="E75" s="93"/>
      <c r="F75" s="93"/>
      <c r="G75" s="93"/>
    </row>
    <row r="76" spans="1:7">
      <c r="A76" s="9"/>
      <c r="C76" s="92"/>
      <c r="D76" s="93"/>
      <c r="E76" s="93"/>
      <c r="F76" s="93"/>
      <c r="G76" s="93"/>
    </row>
    <row r="77" spans="1:7">
      <c r="A77" s="9"/>
      <c r="C77" s="92"/>
      <c r="D77" s="93"/>
      <c r="E77" s="93"/>
      <c r="F77" s="93"/>
      <c r="G77" s="93"/>
    </row>
    <row r="78" spans="1:7">
      <c r="A78" s="9"/>
      <c r="C78" s="92"/>
      <c r="D78" s="93"/>
      <c r="E78" s="93"/>
      <c r="F78" s="93"/>
      <c r="G78" s="93"/>
    </row>
    <row r="79" spans="1:7">
      <c r="A79" s="9"/>
      <c r="C79" s="92"/>
      <c r="D79" s="93"/>
      <c r="E79" s="93"/>
      <c r="F79" s="93"/>
      <c r="G79" s="93"/>
    </row>
    <row r="80" spans="1:7">
      <c r="A80" s="9"/>
      <c r="C80" s="92"/>
      <c r="D80" s="93"/>
      <c r="E80" s="93"/>
      <c r="F80" s="93"/>
      <c r="G80" s="93"/>
    </row>
    <row r="81" spans="1:7">
      <c r="A81" s="9"/>
      <c r="C81" s="92"/>
      <c r="D81" s="93"/>
      <c r="E81" s="93"/>
      <c r="F81" s="93"/>
      <c r="G81" s="93"/>
    </row>
    <row r="82" spans="1:7">
      <c r="A82" s="9"/>
      <c r="C82" s="92"/>
      <c r="D82" s="93"/>
      <c r="E82" s="93"/>
      <c r="F82" s="93"/>
      <c r="G82" s="93"/>
    </row>
    <row r="83" spans="1:7">
      <c r="A83" s="15"/>
    </row>
    <row r="84" spans="1:7">
      <c r="A84" s="15"/>
    </row>
    <row r="85" spans="1:7">
      <c r="A85" s="15"/>
    </row>
    <row r="86" spans="1:7">
      <c r="A86" s="15"/>
    </row>
    <row r="87" spans="1:7">
      <c r="A87" s="15"/>
    </row>
    <row r="88" spans="1:7">
      <c r="A88" s="15"/>
    </row>
    <row r="89" spans="1:7">
      <c r="A89" s="15"/>
    </row>
    <row r="90" spans="1:7">
      <c r="A90" s="15"/>
    </row>
    <row r="91" spans="1:7">
      <c r="A91" s="15"/>
    </row>
    <row r="92" spans="1:7">
      <c r="A92" s="15"/>
    </row>
    <row r="93" spans="1:7">
      <c r="A93" s="15"/>
    </row>
    <row r="94" spans="1:7">
      <c r="A94" s="15"/>
    </row>
    <row r="95" spans="1:7">
      <c r="A95" s="15"/>
    </row>
    <row r="96" spans="1:7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</sheetData>
  <mergeCells count="3">
    <mergeCell ref="C24:F24"/>
    <mergeCell ref="A2:G2"/>
    <mergeCell ref="C23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I. Фін результат</vt:lpstr>
      <vt:lpstr>Розшифровка до Формауван фінрез</vt:lpstr>
      <vt:lpstr>ІІ. Розр. з бюджетом</vt:lpstr>
      <vt:lpstr>IV. Кап. інвестиції</vt:lpstr>
      <vt:lpstr>Розшифровка до капінвестицій</vt:lpstr>
      <vt:lpstr>VII Статутн. капіт</vt:lpstr>
      <vt:lpstr>Розш до статуту</vt:lpstr>
      <vt:lpstr>'I. Фін результат'!Заголовки_для_печати</vt:lpstr>
      <vt:lpstr>'ІІ. Розр. з бюджетом'!Заголовки_для_печати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2019-11-08T09:14:25Z</cp:lastPrinted>
  <dcterms:created xsi:type="dcterms:W3CDTF">2003-03-13T16:00:22Z</dcterms:created>
  <dcterms:modified xsi:type="dcterms:W3CDTF">2019-11-08T09:15:02Z</dcterms:modified>
</cp:coreProperties>
</file>